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ЭтаКнига" defaultThemeVersion="124226"/>
  <bookViews>
    <workbookView xWindow="720" yWindow="630" windowWidth="15570" windowHeight="10980" firstSheet="2" activeTab="2"/>
  </bookViews>
  <sheets>
    <sheet name="отчет за квартал, год" sheetId="5" state="hidden" r:id="rId1"/>
    <sheet name="отчет за все годы" sheetId="6" state="hidden" r:id="rId2"/>
    <sheet name="Прил 2" sheetId="15" r:id="rId3"/>
    <sheet name="Прил 3" sheetId="16" r:id="rId4"/>
  </sheets>
  <definedNames>
    <definedName name="_xlnm.Print_Titles" localSheetId="2">'Прил 2'!$8:$10</definedName>
  </definedNames>
  <calcPr calcId="124519"/>
</workbook>
</file>

<file path=xl/calcChain.xml><?xml version="1.0" encoding="utf-8"?>
<calcChain xmlns="http://schemas.openxmlformats.org/spreadsheetml/2006/main">
  <c r="E44" i="15"/>
  <c r="F44"/>
  <c r="E52"/>
  <c r="F52"/>
  <c r="E34"/>
  <c r="E17"/>
  <c r="E40"/>
  <c r="G23" i="16"/>
  <c r="F36" i="15"/>
  <c r="E38"/>
  <c r="E23" i="16"/>
  <c r="E37" i="15"/>
  <c r="F49"/>
  <c r="G49"/>
  <c r="H49"/>
  <c r="E49"/>
  <c r="F53" l="1"/>
  <c r="G53"/>
  <c r="H53"/>
  <c r="E53"/>
  <c r="E39"/>
  <c r="E36" s="1"/>
  <c r="F29"/>
  <c r="E31"/>
  <c r="E30"/>
  <c r="G27"/>
  <c r="G26" s="1"/>
  <c r="H27"/>
  <c r="H26" s="1"/>
  <c r="F27"/>
  <c r="F26" s="1"/>
  <c r="E22"/>
  <c r="F23" i="16"/>
  <c r="D23"/>
  <c r="E47" i="15"/>
  <c r="E45"/>
  <c r="H41"/>
  <c r="G41"/>
  <c r="F41"/>
  <c r="H36"/>
  <c r="G36"/>
  <c r="H32"/>
  <c r="G32"/>
  <c r="G52" s="1"/>
  <c r="G55" s="1"/>
  <c r="F32"/>
  <c r="H29"/>
  <c r="G29"/>
  <c r="H20"/>
  <c r="H56" s="1"/>
  <c r="G20"/>
  <c r="G56" s="1"/>
  <c r="F20"/>
  <c r="G19"/>
  <c r="E20" i="6"/>
  <c r="D15"/>
  <c r="G20"/>
  <c r="F19"/>
  <c r="E95"/>
  <c r="E99" s="1"/>
  <c r="E98" s="1"/>
  <c r="F95"/>
  <c r="G95"/>
  <c r="G94" s="1"/>
  <c r="I95"/>
  <c r="J95"/>
  <c r="K95"/>
  <c r="K99"/>
  <c r="K98" s="1"/>
  <c r="E96"/>
  <c r="F96"/>
  <c r="G96"/>
  <c r="I96"/>
  <c r="I94"/>
  <c r="J96"/>
  <c r="K96"/>
  <c r="K100" s="1"/>
  <c r="E97"/>
  <c r="F97"/>
  <c r="F101" s="1"/>
  <c r="F98" s="1"/>
  <c r="G97"/>
  <c r="I97"/>
  <c r="I101"/>
  <c r="J97"/>
  <c r="J101"/>
  <c r="K97"/>
  <c r="M97"/>
  <c r="M101" s="1"/>
  <c r="O93"/>
  <c r="N93"/>
  <c r="M93"/>
  <c r="L93" s="1"/>
  <c r="O92"/>
  <c r="N92"/>
  <c r="M92"/>
  <c r="O91"/>
  <c r="N91"/>
  <c r="M91"/>
  <c r="L91" s="1"/>
  <c r="O90"/>
  <c r="N90"/>
  <c r="M90"/>
  <c r="O89"/>
  <c r="N89"/>
  <c r="L89" s="1"/>
  <c r="M89"/>
  <c r="O88"/>
  <c r="N88"/>
  <c r="M88"/>
  <c r="O87"/>
  <c r="N87"/>
  <c r="M87"/>
  <c r="O86"/>
  <c r="N86"/>
  <c r="M86"/>
  <c r="L86" s="1"/>
  <c r="O85"/>
  <c r="N85"/>
  <c r="L85" s="1"/>
  <c r="M85"/>
  <c r="O84"/>
  <c r="N84"/>
  <c r="M84"/>
  <c r="O83"/>
  <c r="N83"/>
  <c r="M83"/>
  <c r="L83" s="1"/>
  <c r="O82"/>
  <c r="N82"/>
  <c r="N95" s="1"/>
  <c r="M82"/>
  <c r="O81"/>
  <c r="N81"/>
  <c r="M81"/>
  <c r="L81" s="1"/>
  <c r="O80"/>
  <c r="N80"/>
  <c r="M80"/>
  <c r="O79"/>
  <c r="N79"/>
  <c r="M79"/>
  <c r="L79" s="1"/>
  <c r="O78"/>
  <c r="N78"/>
  <c r="L78" s="1"/>
  <c r="M78"/>
  <c r="O77"/>
  <c r="N77"/>
  <c r="M77"/>
  <c r="L77" s="1"/>
  <c r="O76"/>
  <c r="N76"/>
  <c r="M76"/>
  <c r="O75"/>
  <c r="N75"/>
  <c r="M75"/>
  <c r="L75" s="1"/>
  <c r="O74"/>
  <c r="N74"/>
  <c r="M74"/>
  <c r="O73"/>
  <c r="N73"/>
  <c r="M73"/>
  <c r="L73" s="1"/>
  <c r="O72"/>
  <c r="N72"/>
  <c r="M72"/>
  <c r="O71"/>
  <c r="N71"/>
  <c r="M71"/>
  <c r="O70"/>
  <c r="N70"/>
  <c r="L70" s="1"/>
  <c r="M70"/>
  <c r="O69"/>
  <c r="N69"/>
  <c r="M69"/>
  <c r="L69" s="1"/>
  <c r="O68"/>
  <c r="N68"/>
  <c r="M68"/>
  <c r="O67"/>
  <c r="N67"/>
  <c r="L67" s="1"/>
  <c r="M67"/>
  <c r="O66"/>
  <c r="N66"/>
  <c r="M66"/>
  <c r="O65"/>
  <c r="N65"/>
  <c r="L65" s="1"/>
  <c r="M65"/>
  <c r="O64"/>
  <c r="N64"/>
  <c r="M64"/>
  <c r="O63"/>
  <c r="N63"/>
  <c r="L63" s="1"/>
  <c r="M63"/>
  <c r="O62"/>
  <c r="N62"/>
  <c r="M62"/>
  <c r="L62" s="1"/>
  <c r="O61"/>
  <c r="N61"/>
  <c r="L61" s="1"/>
  <c r="M61"/>
  <c r="O60"/>
  <c r="N60"/>
  <c r="M60"/>
  <c r="O59"/>
  <c r="L59"/>
  <c r="N59"/>
  <c r="M59"/>
  <c r="O58"/>
  <c r="N58"/>
  <c r="M58"/>
  <c r="O57"/>
  <c r="N57"/>
  <c r="M57"/>
  <c r="L57" s="1"/>
  <c r="O56"/>
  <c r="O97"/>
  <c r="O101" s="1"/>
  <c r="N56"/>
  <c r="N97" s="1"/>
  <c r="N101" s="1"/>
  <c r="M56"/>
  <c r="O55"/>
  <c r="N55"/>
  <c r="M55"/>
  <c r="O54"/>
  <c r="N54"/>
  <c r="L54" s="1"/>
  <c r="M54"/>
  <c r="O53"/>
  <c r="N53"/>
  <c r="M53"/>
  <c r="L53" s="1"/>
  <c r="O52"/>
  <c r="N52"/>
  <c r="M52"/>
  <c r="O51"/>
  <c r="N51"/>
  <c r="L51" s="1"/>
  <c r="M51"/>
  <c r="O50"/>
  <c r="N50"/>
  <c r="M50"/>
  <c r="O49"/>
  <c r="N49"/>
  <c r="L49" s="1"/>
  <c r="M49"/>
  <c r="O48"/>
  <c r="N48"/>
  <c r="M48"/>
  <c r="O47"/>
  <c r="O95"/>
  <c r="N47"/>
  <c r="M47"/>
  <c r="M95" s="1"/>
  <c r="O46"/>
  <c r="N46"/>
  <c r="M46"/>
  <c r="O45"/>
  <c r="N45"/>
  <c r="M45"/>
  <c r="L45" s="1"/>
  <c r="O44"/>
  <c r="N44"/>
  <c r="M44"/>
  <c r="O43"/>
  <c r="L43" s="1"/>
  <c r="N43"/>
  <c r="M43"/>
  <c r="O42"/>
  <c r="N42"/>
  <c r="L42" s="1"/>
  <c r="M42"/>
  <c r="O41"/>
  <c r="N41"/>
  <c r="M41"/>
  <c r="L41" s="1"/>
  <c r="O40"/>
  <c r="N40"/>
  <c r="M40"/>
  <c r="O39"/>
  <c r="N39"/>
  <c r="M39"/>
  <c r="O38"/>
  <c r="N38"/>
  <c r="M38"/>
  <c r="O37"/>
  <c r="N37"/>
  <c r="M37"/>
  <c r="L37" s="1"/>
  <c r="O36"/>
  <c r="N36"/>
  <c r="M36"/>
  <c r="O35"/>
  <c r="N35"/>
  <c r="M35"/>
  <c r="L35" s="1"/>
  <c r="O34"/>
  <c r="N34"/>
  <c r="M34"/>
  <c r="L34" s="1"/>
  <c r="O33"/>
  <c r="N33"/>
  <c r="L33" s="1"/>
  <c r="M33"/>
  <c r="O32"/>
  <c r="N32"/>
  <c r="M32"/>
  <c r="O31"/>
  <c r="N31"/>
  <c r="L31" s="1"/>
  <c r="M31"/>
  <c r="O30"/>
  <c r="N30"/>
  <c r="M30"/>
  <c r="O29"/>
  <c r="N29"/>
  <c r="L29" s="1"/>
  <c r="M29"/>
  <c r="O28"/>
  <c r="N28"/>
  <c r="M28"/>
  <c r="O27"/>
  <c r="N27"/>
  <c r="M27"/>
  <c r="L27" s="1"/>
  <c r="O26"/>
  <c r="N26"/>
  <c r="L26" s="1"/>
  <c r="M26"/>
  <c r="O25"/>
  <c r="N25"/>
  <c r="M25"/>
  <c r="L25" s="1"/>
  <c r="O24"/>
  <c r="N24"/>
  <c r="M24"/>
  <c r="O23"/>
  <c r="O96" s="1"/>
  <c r="N23"/>
  <c r="M23"/>
  <c r="O22"/>
  <c r="N22"/>
  <c r="N96" s="1"/>
  <c r="N100" s="1"/>
  <c r="M22"/>
  <c r="M96" s="1"/>
  <c r="M100" s="1"/>
  <c r="K101"/>
  <c r="J100"/>
  <c r="H93"/>
  <c r="H92"/>
  <c r="H91"/>
  <c r="H90"/>
  <c r="H89"/>
  <c r="H88"/>
  <c r="H87"/>
  <c r="H86"/>
  <c r="H85"/>
  <c r="H84"/>
  <c r="H83"/>
  <c r="H82"/>
  <c r="H81"/>
  <c r="H80"/>
  <c r="H79"/>
  <c r="H78"/>
  <c r="H77"/>
  <c r="H76"/>
  <c r="H75"/>
  <c r="H74"/>
  <c r="H73"/>
  <c r="H72"/>
  <c r="H71"/>
  <c r="H70"/>
  <c r="H69"/>
  <c r="H68"/>
  <c r="H67"/>
  <c r="H66"/>
  <c r="H65"/>
  <c r="H64"/>
  <c r="H63"/>
  <c r="H62"/>
  <c r="H61"/>
  <c r="H60"/>
  <c r="H59"/>
  <c r="H58"/>
  <c r="H57"/>
  <c r="H56"/>
  <c r="H97" s="1"/>
  <c r="H101" s="1"/>
  <c r="H55"/>
  <c r="H54"/>
  <c r="H53"/>
  <c r="H52"/>
  <c r="H51"/>
  <c r="H50"/>
  <c r="H49"/>
  <c r="H48"/>
  <c r="H47"/>
  <c r="H95" s="1"/>
  <c r="H46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96" s="1"/>
  <c r="H100" s="1"/>
  <c r="G19"/>
  <c r="G18" s="1"/>
  <c r="I19"/>
  <c r="I99"/>
  <c r="J19"/>
  <c r="J18"/>
  <c r="K19"/>
  <c r="I20"/>
  <c r="I100" s="1"/>
  <c r="J20"/>
  <c r="K20"/>
  <c r="K18" s="1"/>
  <c r="M15"/>
  <c r="L15" s="1"/>
  <c r="N15"/>
  <c r="O15"/>
  <c r="M16"/>
  <c r="N16"/>
  <c r="L16" s="1"/>
  <c r="O16"/>
  <c r="M17"/>
  <c r="L17" s="1"/>
  <c r="N17"/>
  <c r="O17"/>
  <c r="O20" s="1"/>
  <c r="N14"/>
  <c r="N19"/>
  <c r="N18" s="1"/>
  <c r="O14"/>
  <c r="O19"/>
  <c r="O18" s="1"/>
  <c r="H17"/>
  <c r="H16"/>
  <c r="H15"/>
  <c r="H14"/>
  <c r="H19" s="1"/>
  <c r="H18" s="1"/>
  <c r="G101"/>
  <c r="E101"/>
  <c r="D93"/>
  <c r="D92"/>
  <c r="D91"/>
  <c r="D90"/>
  <c r="D89"/>
  <c r="D88"/>
  <c r="D87"/>
  <c r="D86"/>
  <c r="D85"/>
  <c r="D84"/>
  <c r="D83"/>
  <c r="D82"/>
  <c r="D81"/>
  <c r="D80"/>
  <c r="D79"/>
  <c r="D78"/>
  <c r="D77"/>
  <c r="D76"/>
  <c r="D75"/>
  <c r="D74"/>
  <c r="D73"/>
  <c r="D72"/>
  <c r="D71"/>
  <c r="D70"/>
  <c r="D69"/>
  <c r="D68"/>
  <c r="D67"/>
  <c r="D66"/>
  <c r="D65"/>
  <c r="D64"/>
  <c r="D63"/>
  <c r="D62"/>
  <c r="D61"/>
  <c r="D60"/>
  <c r="D59"/>
  <c r="D58"/>
  <c r="D57"/>
  <c r="D56"/>
  <c r="D97"/>
  <c r="D101" s="1"/>
  <c r="D55"/>
  <c r="D54"/>
  <c r="D53"/>
  <c r="D52"/>
  <c r="D51"/>
  <c r="D50"/>
  <c r="D49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96" s="1"/>
  <c r="D100" s="1"/>
  <c r="D22"/>
  <c r="D17"/>
  <c r="D20" s="1"/>
  <c r="D16"/>
  <c r="A8"/>
  <c r="N39" i="5"/>
  <c r="M39"/>
  <c r="L39"/>
  <c r="K39"/>
  <c r="K40" s="1"/>
  <c r="J39"/>
  <c r="I39"/>
  <c r="H39"/>
  <c r="G39"/>
  <c r="F39"/>
  <c r="E39"/>
  <c r="D39"/>
  <c r="N12"/>
  <c r="M12"/>
  <c r="L12"/>
  <c r="K12"/>
  <c r="J12"/>
  <c r="J40" s="1"/>
  <c r="H12"/>
  <c r="G12"/>
  <c r="G40" s="1"/>
  <c r="F12"/>
  <c r="E12"/>
  <c r="E40" s="1"/>
  <c r="D12"/>
  <c r="T38"/>
  <c r="S38"/>
  <c r="R38"/>
  <c r="Q38"/>
  <c r="P38"/>
  <c r="T37"/>
  <c r="S37"/>
  <c r="O37" s="1"/>
  <c r="R37"/>
  <c r="Q37"/>
  <c r="P37"/>
  <c r="T36"/>
  <c r="S36"/>
  <c r="R36"/>
  <c r="Q36"/>
  <c r="P36"/>
  <c r="O36" s="1"/>
  <c r="T35"/>
  <c r="S35"/>
  <c r="R35"/>
  <c r="Q35"/>
  <c r="O35" s="1"/>
  <c r="P35"/>
  <c r="T34"/>
  <c r="S34"/>
  <c r="R34"/>
  <c r="Q34"/>
  <c r="P34"/>
  <c r="T33"/>
  <c r="S33"/>
  <c r="O33" s="1"/>
  <c r="R33"/>
  <c r="Q33"/>
  <c r="P33"/>
  <c r="T32"/>
  <c r="S32"/>
  <c r="R32"/>
  <c r="Q32"/>
  <c r="P32"/>
  <c r="O32" s="1"/>
  <c r="T31"/>
  <c r="S31"/>
  <c r="R31"/>
  <c r="Q31"/>
  <c r="O31" s="1"/>
  <c r="P31"/>
  <c r="T30"/>
  <c r="S30"/>
  <c r="R30"/>
  <c r="Q30"/>
  <c r="P30"/>
  <c r="O30" s="1"/>
  <c r="T29"/>
  <c r="S29"/>
  <c r="R29"/>
  <c r="Q29"/>
  <c r="P29"/>
  <c r="T28"/>
  <c r="S28"/>
  <c r="R28"/>
  <c r="Q28"/>
  <c r="P28"/>
  <c r="T27"/>
  <c r="S27"/>
  <c r="R27"/>
  <c r="O27"/>
  <c r="Q27"/>
  <c r="P27"/>
  <c r="T26"/>
  <c r="S26"/>
  <c r="R26"/>
  <c r="Q26"/>
  <c r="O26" s="1"/>
  <c r="P26"/>
  <c r="T25"/>
  <c r="S25"/>
  <c r="R25"/>
  <c r="Q25"/>
  <c r="P25"/>
  <c r="T24"/>
  <c r="S24"/>
  <c r="R24"/>
  <c r="Q24"/>
  <c r="O24" s="1"/>
  <c r="P24"/>
  <c r="T23"/>
  <c r="S23"/>
  <c r="R23"/>
  <c r="Q23"/>
  <c r="P23"/>
  <c r="O23" s="1"/>
  <c r="T22"/>
  <c r="S22"/>
  <c r="R22"/>
  <c r="Q22"/>
  <c r="O22" s="1"/>
  <c r="P22"/>
  <c r="T21"/>
  <c r="S21"/>
  <c r="R21"/>
  <c r="Q21"/>
  <c r="P21"/>
  <c r="O21" s="1"/>
  <c r="T20"/>
  <c r="S20"/>
  <c r="R20"/>
  <c r="Q20"/>
  <c r="O20" s="1"/>
  <c r="P20"/>
  <c r="T19"/>
  <c r="S19"/>
  <c r="R19"/>
  <c r="O19" s="1"/>
  <c r="Q19"/>
  <c r="P19"/>
  <c r="T18"/>
  <c r="S18"/>
  <c r="R18"/>
  <c r="Q18"/>
  <c r="O18" s="1"/>
  <c r="P18"/>
  <c r="T17"/>
  <c r="T39" s="1"/>
  <c r="S17"/>
  <c r="R17"/>
  <c r="Q17"/>
  <c r="P17"/>
  <c r="O17" s="1"/>
  <c r="T16"/>
  <c r="S16"/>
  <c r="R16"/>
  <c r="Q16"/>
  <c r="O16" s="1"/>
  <c r="P16"/>
  <c r="T15"/>
  <c r="S15"/>
  <c r="R15"/>
  <c r="R39" s="1"/>
  <c r="R40" s="1"/>
  <c r="Q15"/>
  <c r="P15"/>
  <c r="P39" s="1"/>
  <c r="T14"/>
  <c r="S14"/>
  <c r="S39" s="1"/>
  <c r="R14"/>
  <c r="Q14"/>
  <c r="O14" s="1"/>
  <c r="P14"/>
  <c r="T11"/>
  <c r="T12" s="1"/>
  <c r="T40" s="1"/>
  <c r="S11"/>
  <c r="R11"/>
  <c r="Q11"/>
  <c r="P11"/>
  <c r="P12" s="1"/>
  <c r="P40" s="1"/>
  <c r="T10"/>
  <c r="S10"/>
  <c r="R10"/>
  <c r="Q10"/>
  <c r="O10" s="1"/>
  <c r="P10"/>
  <c r="C38"/>
  <c r="C37"/>
  <c r="C36"/>
  <c r="C35"/>
  <c r="C34"/>
  <c r="C33"/>
  <c r="C32"/>
  <c r="C31"/>
  <c r="C30"/>
  <c r="C29"/>
  <c r="C28"/>
  <c r="C27"/>
  <c r="C26"/>
  <c r="C25"/>
  <c r="C24"/>
  <c r="C23"/>
  <c r="C22"/>
  <c r="C21"/>
  <c r="C20"/>
  <c r="C19"/>
  <c r="C18"/>
  <c r="C17"/>
  <c r="C16"/>
  <c r="C39" s="1"/>
  <c r="C15"/>
  <c r="C14"/>
  <c r="C11"/>
  <c r="C10"/>
  <c r="C12" s="1"/>
  <c r="T9"/>
  <c r="S9"/>
  <c r="S12" s="1"/>
  <c r="R9"/>
  <c r="Q9"/>
  <c r="Q12" s="1"/>
  <c r="P9"/>
  <c r="I9"/>
  <c r="I12" s="1"/>
  <c r="I40" s="1"/>
  <c r="C9"/>
  <c r="D95" i="6"/>
  <c r="D94" s="1"/>
  <c r="H20"/>
  <c r="N20"/>
  <c r="L23"/>
  <c r="L39"/>
  <c r="L55"/>
  <c r="L71"/>
  <c r="L87"/>
  <c r="L22"/>
  <c r="L96" s="1"/>
  <c r="L30"/>
  <c r="L38"/>
  <c r="L46"/>
  <c r="L50"/>
  <c r="L58"/>
  <c r="L66"/>
  <c r="L74"/>
  <c r="L82"/>
  <c r="L90"/>
  <c r="I18"/>
  <c r="K94"/>
  <c r="L24"/>
  <c r="L28"/>
  <c r="L32"/>
  <c r="L36"/>
  <c r="L40"/>
  <c r="L44"/>
  <c r="L48"/>
  <c r="L52"/>
  <c r="L56"/>
  <c r="L97" s="1"/>
  <c r="L101" s="1"/>
  <c r="L60"/>
  <c r="L64"/>
  <c r="L68"/>
  <c r="L72"/>
  <c r="L76"/>
  <c r="L80"/>
  <c r="L84"/>
  <c r="L88"/>
  <c r="L92"/>
  <c r="J99"/>
  <c r="J98" s="1"/>
  <c r="F94"/>
  <c r="E100"/>
  <c r="M20"/>
  <c r="F20"/>
  <c r="F100"/>
  <c r="D14"/>
  <c r="D19" s="1"/>
  <c r="D18" s="1"/>
  <c r="O99"/>
  <c r="E19"/>
  <c r="M14"/>
  <c r="M19" s="1"/>
  <c r="M18" s="1"/>
  <c r="G100"/>
  <c r="F99"/>
  <c r="J94"/>
  <c r="M40" i="5"/>
  <c r="N40"/>
  <c r="F40"/>
  <c r="D40"/>
  <c r="H40"/>
  <c r="L40"/>
  <c r="O11"/>
  <c r="O15"/>
  <c r="O38"/>
  <c r="O29"/>
  <c r="O25"/>
  <c r="R12"/>
  <c r="O28"/>
  <c r="O34"/>
  <c r="F18" i="6"/>
  <c r="E18"/>
  <c r="H19" i="15" l="1"/>
  <c r="H52"/>
  <c r="F56"/>
  <c r="F19"/>
  <c r="E19" s="1"/>
  <c r="F51"/>
  <c r="E32"/>
  <c r="E20"/>
  <c r="H51"/>
  <c r="G51"/>
  <c r="E27"/>
  <c r="E26"/>
  <c r="F55"/>
  <c r="E29"/>
  <c r="O100" i="6"/>
  <c r="O98" s="1"/>
  <c r="O94"/>
  <c r="N94"/>
  <c r="N99"/>
  <c r="N98" s="1"/>
  <c r="L100"/>
  <c r="C40" i="5"/>
  <c r="S40"/>
  <c r="O39"/>
  <c r="L20" i="6"/>
  <c r="H94"/>
  <c r="H99"/>
  <c r="H98" s="1"/>
  <c r="M94"/>
  <c r="M99"/>
  <c r="M98" s="1"/>
  <c r="H54" i="15"/>
  <c r="G54"/>
  <c r="I98" i="6"/>
  <c r="D99"/>
  <c r="D98" s="1"/>
  <c r="O9" i="5"/>
  <c r="O12" s="1"/>
  <c r="O40" s="1"/>
  <c r="E94" i="6"/>
  <c r="Q39" i="5"/>
  <c r="Q40" s="1"/>
  <c r="G99" i="6"/>
  <c r="G98" s="1"/>
  <c r="L14"/>
  <c r="L19" s="1"/>
  <c r="L18" s="1"/>
  <c r="L47"/>
  <c r="L95" s="1"/>
  <c r="E41" i="15"/>
  <c r="F54" l="1"/>
  <c r="E51"/>
  <c r="E56"/>
  <c r="E54"/>
  <c r="L99" i="6"/>
  <c r="L98" s="1"/>
  <c r="L94"/>
  <c r="E55" i="15" l="1"/>
  <c r="C18" i="16"/>
</calcChain>
</file>

<file path=xl/sharedStrings.xml><?xml version="1.0" encoding="utf-8"?>
<sst xmlns="http://schemas.openxmlformats.org/spreadsheetml/2006/main" count="405" uniqueCount="210">
  <si>
    <t>ПЕРЕЧЕНЬ МЕРОПРИЯТИЙ МУНИЦИПАЛЬНОЙ ПРОГРАММЫ</t>
  </si>
  <si>
    <t>Мероприятия по реализации Программы</t>
  </si>
  <si>
    <t>Объемы финансирования по годам (тыс. руб.)</t>
  </si>
  <si>
    <t>2014 г.</t>
  </si>
  <si>
    <t xml:space="preserve">Бюджет Воскресенского муниципального района </t>
  </si>
  <si>
    <t>№ п/п</t>
  </si>
  <si>
    <t>Источники финансирования</t>
  </si>
  <si>
    <t>Срок исполнения</t>
  </si>
  <si>
    <t>Всего (тыс. руб)</t>
  </si>
  <si>
    <t>Ответственный за  выполнение мероприятий программы</t>
  </si>
  <si>
    <t>Бюджет Воскресенского муниципального района</t>
  </si>
  <si>
    <t>Приложение  2</t>
  </si>
  <si>
    <t>ПЛАНИРУЕМЫЕ РЕЗУЛЬТАТЫ РЕАЛИЗАЦИИ МУНИЦИПАЛЬНОЙ ПРОГРАММЫ</t>
  </si>
  <si>
    <t>Федеральный бюджет</t>
  </si>
  <si>
    <t>Бюджет Московской области</t>
  </si>
  <si>
    <t>Задачи, направленные на достижение целей</t>
  </si>
  <si>
    <t>Планируемый объем финансирования на решение данной задачи (тыс. руб)</t>
  </si>
  <si>
    <t>Показатели, характеризующие достижение целей</t>
  </si>
  <si>
    <t>Единица измерения</t>
  </si>
  <si>
    <t>Базовое значение показателя (на начало реализации Программы)</t>
  </si>
  <si>
    <t>Внебюджетные средства</t>
  </si>
  <si>
    <t>Итого по Программе, в том числе:</t>
  </si>
  <si>
    <t>Итого по разделу 1, в том числе:</t>
  </si>
  <si>
    <t>Раздел 1. Обеспечение доступности, повышение эффективности и качества дошкольного и общего  образования на территории Воскресенского муниципального района Московской области. Создание дополнительных мест в дошкольных образовательных учреждениях с учетом нормативной и фактической потребности. Ликвидация осереди в дошкольные образовательные учреждения.</t>
  </si>
  <si>
    <t>г. Воскресенск, ул. Рабочая, здание дошкольного образовательного учреждения (ПИР и строительство)</t>
  </si>
  <si>
    <t>Строительство средней общеобразовательной школы на 600 мест в Москворецком квартале.</t>
  </si>
  <si>
    <t>Строительство средней общеобразовательной школы на 600 мест в пгт им. Цюрупы.</t>
  </si>
  <si>
    <t xml:space="preserve">Раздел 2. Укрепление материально-технической базы дошкольных образовательных учреждений и учреждений общего образования. </t>
  </si>
  <si>
    <t xml:space="preserve">Капитальный ремонт здания № 2 МДОУ № 15 (80 мест) </t>
  </si>
  <si>
    <t>Капитальный и текущий ремонт МДОУ № 11, 12, 34, 36 для создания дополнительных групп</t>
  </si>
  <si>
    <t>Капитальный и текущий ремонт МДОУ №  40 для создания дополнительных групп</t>
  </si>
  <si>
    <t>Приобретение оборудования МДОУ № 11, 12, 34, 36 для создания дополнительных групп</t>
  </si>
  <si>
    <t>Приобретение оборудования МДОУ №  40 для создания групп</t>
  </si>
  <si>
    <t>Капитальный и текущий ремонт МДОУ № 5, 18, 23, 24, 28, 30, 37, 38, 39, 42, 64, 9,33</t>
  </si>
  <si>
    <t>Капитальный ремонт МОУ "Золотовская средняя общеобразовательная школа" для создания двух групп дошкольного образовательного учреждения, приобретение оборудования и мебели, частичная ограждение территории, установка оконных блоков</t>
  </si>
  <si>
    <t xml:space="preserve">Капитальный ремонт спортивного зала МОУ "Средняя общеобразовательная школа № 7" </t>
  </si>
  <si>
    <t>Капитальный ремонт МОУ "Средняя общеобразовательная школа № 17" для создания двух групп дошкольного образовательного учреждения, приобретение оборудования</t>
  </si>
  <si>
    <t xml:space="preserve">Приобретение оборудования МОУ "Средняя общеобразовательная школа № 17" для создания двух групп дошкольного образовательного учреждения </t>
  </si>
  <si>
    <t xml:space="preserve">Капитальный и текущий ремонт МОУ "СОШ № 9, 2, 4, 5, 26, 25, 13, 11, МОУ "Гимназия №1, МОУ "Чемодуровская" , МОУ "Губинская СОШ" </t>
  </si>
  <si>
    <t>Ремонт бассейна МОУ "Гимназия №1</t>
  </si>
  <si>
    <t xml:space="preserve">Капитальный и текущий ремонт помещений МОУ ДПОС "ВНМЦ", МОУ "ЦДИК"  </t>
  </si>
  <si>
    <t xml:space="preserve">Приобретение мебели и оборудования МОУ "ЦДИК"  </t>
  </si>
  <si>
    <t xml:space="preserve">Приобретение мебели и оборудования МОУ ДПОС "ВНМЦ"  </t>
  </si>
  <si>
    <t xml:space="preserve">Капитальный и текущий ремонт МОУ "Школа -интернат для детей-сирот и детей, оставшихся без попечения родителей", МСОУ "Хорловская специально(коррекционная) общеобразовательная школа"  </t>
  </si>
  <si>
    <t xml:space="preserve">Приобретение мебели и оборудования МСОУ "Хорловская специально(коррекционная) общеобразовательная школа"  </t>
  </si>
  <si>
    <t>Капитальный и текущий ремонт помещений МОУ ДО ЦВР "ДОСУГ", МОУ ДОД "ЦВР"</t>
  </si>
  <si>
    <t>Капитальный и текущий ремонт помещений МУ "Управление образования администрации Воскресенского муниципального района"</t>
  </si>
  <si>
    <t>Приобретение мебели и оборудования МУ "Управление образования администрации Воскресенского муниципального района"</t>
  </si>
  <si>
    <t>Капитальный и текущий ремонт помещений МКУ "ЦБ отрасли "Образование"</t>
  </si>
  <si>
    <t>Приобретение мебели и оборудования МКЦ "ЦБ отрасли "Образование"</t>
  </si>
  <si>
    <t xml:space="preserve">Капитальный ремонт здания МДОУ № 50 </t>
  </si>
  <si>
    <t>Замена оконных блоков МДОУ № 57</t>
  </si>
  <si>
    <t xml:space="preserve">Капитальный ремонт группы и прачечной МДОУ № 32 (20 мест) </t>
  </si>
  <si>
    <t xml:space="preserve">Капитальный ремонт группы МДОУ № 27 (20 мест) </t>
  </si>
  <si>
    <t xml:space="preserve">Капитальный ремонт группы МДОУ №  43 (20 мест) </t>
  </si>
  <si>
    <t xml:space="preserve">Капитальный ремонт здания МДОУ №  12 </t>
  </si>
  <si>
    <t>Капитальный ремонт кровли МДОУ №  60</t>
  </si>
  <si>
    <t xml:space="preserve">Капитальный ремонт кровли МДОУ №  61 </t>
  </si>
  <si>
    <t xml:space="preserve">Капитальный ремонт кровли МДОУ №  58 </t>
  </si>
  <si>
    <t xml:space="preserve">Капитальный ремонт холодного и горячего водоснабжения МДОУ №  41 </t>
  </si>
  <si>
    <t>Капитальный ремонт  здания МОУ "Средняя общеобразовательная школа № 25</t>
  </si>
  <si>
    <t>Капитальный ремонт  здания "МДОУ № 40"</t>
  </si>
  <si>
    <t>Капитальный ремонт кровли  "МДОУ № 40"</t>
  </si>
  <si>
    <t>Капитальный ремонт спортивного зала МОУ "Средняя общеобразовательная школа № 20"</t>
  </si>
  <si>
    <t>Капитальный ремонт спортивного зала МОУ "Лицей № 23"</t>
  </si>
  <si>
    <t>Капитальный ремонт здания МОУ "Лицей № 6"</t>
  </si>
  <si>
    <t>Капитальный ремонт (замена оконных блоков)  МОУ "Средняя общеобразовательная школа № 13"</t>
  </si>
  <si>
    <t>Ремонт системы канализации "МДОУ № 25"</t>
  </si>
  <si>
    <t>Ремонт кровли "МДОУ № 15"</t>
  </si>
  <si>
    <t>Ремонт отопления "МДОУ № 11"</t>
  </si>
  <si>
    <t>Ремонт кровли "МДОУ № 25"</t>
  </si>
  <si>
    <t>Капитальный ремонт системы отопления "МДОУ № 26"</t>
  </si>
  <si>
    <t>Капитальный ремонт кровли  "МДОУ № 8"</t>
  </si>
  <si>
    <t>Капитальный ремонт кровли "МДОУ № 34"</t>
  </si>
  <si>
    <t>Капитальный ремонт здания "МДОУ № 19"</t>
  </si>
  <si>
    <t>Капитальный ремонт (замена оконных блоков) МОУ "Средняя общеобразовательная школа № 7", ремонт отопления</t>
  </si>
  <si>
    <t>Капитальный ремонт (замена оконных блоков) МОУ "Средняя общеобразовательная школа № 14"</t>
  </si>
  <si>
    <t>Капитальный ремонт здания (замена оконных блоков) МОУ "Средняя общеобразовательная школа № 2", капитальный ремонт отопления</t>
  </si>
  <si>
    <t xml:space="preserve">Капитальный ремонт кровли МОУ "Гимназия № 1" </t>
  </si>
  <si>
    <t>Капитальный ремонт кровли, замена оконных блоков "Средняя общеобразовательная школа № 99"</t>
  </si>
  <si>
    <t>Капитальный ремонт отопления МДОУ № 38</t>
  </si>
  <si>
    <t>Капитальный ремонт отопления МОУ "Лицей № 22", замена оконных блоков</t>
  </si>
  <si>
    <t>Капитальный ремонт кровли, ремонт электроснабжения  МОУ "Цыбинская средняя общеобразовательная школа"</t>
  </si>
  <si>
    <t>Капитальный ремонт водоснабжения и канализации МОУ "Фединская средняя общеобразовательная школа"</t>
  </si>
  <si>
    <t>Замена окон МОУ "Фаустовская средняя общеобразовательная школа"</t>
  </si>
  <si>
    <t>Капитальный ремонт кровли МОУ "Виноградовская средняя общеобразовательная школа"</t>
  </si>
  <si>
    <t xml:space="preserve">Приобретение мебели и инновационного оборудования для школ - участников (победителей) в областном конкурсе общеобразовательных учреждений, разрабатывающих и внедряющих инновационные образовательные программы(МОУ "Лицей № 6", МОУ "Лицей №23") </t>
  </si>
  <si>
    <t>Монтаж технологического оборудования для столовых, закупка мебели для залов питания, капитальный, текущий ремонт школьных пищеблоков, залов питания столовых общеобразовательных учреждений - участников (победителей) в областного конкурсного отбора муниципальных проектов Совершенствование организации питания обучающихся (Муниципальное бюджетное общеобразовательное учреждение"Воскресенская кадетская школа"</t>
  </si>
  <si>
    <t>Приобретение оборудования для дошкольных образовательных учреждений - участников (победителей) областного конкурса на присвоение статуса "Региональной инновационной площадки Московской области" (МДОУ № 11)</t>
  </si>
  <si>
    <t>Приобретение оборудования для дошкольных образовательных учреждений - участников (победителей) областного конкурса на присвоение статуса "Региональной инновационной площадки Московской области" (ДОУ № 40, ДОУ № 63)</t>
  </si>
  <si>
    <t>Приобретение оборудования для общеобразовательных учреждений - участников (победителей) областного конкурса на присвоение статуса "Региональной инновационной площадки Московской области" (Муниципальное специальное (коррекционное) образовательное учреждение для обучающихся воспитанников с ограниченными возможностями здоровья восьмого вида "Хорловская специальная (коррекционная) общеобразовательная школа - интернат"</t>
  </si>
  <si>
    <t>Приобретение автобусов для доставки обучающихся в общеобразовательные учреждения, расположенные в сельской местности (МОУ "Виноградовская СОШ)</t>
  </si>
  <si>
    <t>чел.</t>
  </si>
  <si>
    <t>Планируемое значение показателя по годам реализации</t>
  </si>
  <si>
    <t>от</t>
  </si>
  <si>
    <t>№</t>
  </si>
  <si>
    <t>Итого по разделу 2, в том числе:</t>
  </si>
  <si>
    <t>Приложение N 3</t>
  </si>
  <si>
    <t>к Порядку</t>
  </si>
  <si>
    <t xml:space="preserve">Отчет о выполнении муниципальной программы </t>
  </si>
  <si>
    <t>за</t>
  </si>
  <si>
    <t>1 квартал 2014 года</t>
  </si>
  <si>
    <t>Объем финансирования на 2014 год (тыс.руб.)</t>
  </si>
  <si>
    <t>Профинансировано за указанный период (тыс.руб.)</t>
  </si>
  <si>
    <t>Отклонения (тыс. руб)</t>
  </si>
  <si>
    <t>Перечень программных мероприятий</t>
  </si>
  <si>
    <t xml:space="preserve">всего:           </t>
  </si>
  <si>
    <t>Межбюджетные  трансферты</t>
  </si>
  <si>
    <t>Причины отклонений:</t>
  </si>
  <si>
    <t>Предложения по устранению отклонений :</t>
  </si>
  <si>
    <t>Руководитель</t>
  </si>
  <si>
    <t>ФИО</t>
  </si>
  <si>
    <t>ИТОГО:</t>
  </si>
  <si>
    <t>ВСЕГО:</t>
  </si>
  <si>
    <t>Приложение 5 к Порядку</t>
  </si>
  <si>
    <t>Всего :</t>
  </si>
  <si>
    <t>Объем финансирования  (тыс.руб.)</t>
  </si>
  <si>
    <t>Раздел 1. Обеспечение доступности, повышение эффективности и качества дошкольного и общего  образования на территории Воскресенского муниципального района Московской области. Создание дополнительных мест в дошкольных образовательных учреждениях с учетом нормативной и фактической потребности. Ликвидация очереди в дошкольные образовательные учреждения.</t>
  </si>
  <si>
    <t>"Развитие здравоохранения Воскресенского муниципального района Московской области на 2014 - 2016 годы"</t>
  </si>
  <si>
    <t>Раздел 1.  Профилактика заболеваний населения и формирование здорового образа жизни</t>
  </si>
  <si>
    <t>1.1.</t>
  </si>
  <si>
    <t>Проведение диспансеризации населения определенных возрастных групп с применением скрининговых исследований</t>
  </si>
  <si>
    <t>2014-2016</t>
  </si>
  <si>
    <t>1.2.</t>
  </si>
  <si>
    <t>Проведение профилактических медицинских осмотров определенных возрастных групп с применением скрининговых исследований</t>
  </si>
  <si>
    <t>1.3.</t>
  </si>
  <si>
    <t>Увеличение охвата населения профилактическими осмотрами на туберкулез</t>
  </si>
  <si>
    <t>1.4.</t>
  </si>
  <si>
    <t>Увеличение охвата населения профилактическими осмотрами на злокачественные новообразования</t>
  </si>
  <si>
    <t>1.5.</t>
  </si>
  <si>
    <t>Проведение акции "Бросай курить", "Нет наркотикам", "Здоровое сердце" и др.</t>
  </si>
  <si>
    <t>1.6.</t>
  </si>
  <si>
    <t xml:space="preserve">Привлечение передвижного флюорографа из 1 Медицинского округа </t>
  </si>
  <si>
    <t>1.7.</t>
  </si>
  <si>
    <t>Работа школ артериальной гипертонии, сахарного диабета, бронхиальной астмы</t>
  </si>
  <si>
    <t>2.1.</t>
  </si>
  <si>
    <t>Дополнительное профессиональное образование  врачей и средних медицинских сестер на базе учебных заведений субъекта РФ</t>
  </si>
  <si>
    <t>2.2.</t>
  </si>
  <si>
    <t>Выдача целевых направлений выпускникам школ Воскресенского района для поступления в высшие учебные медицинские заведения</t>
  </si>
  <si>
    <t>2.3.</t>
  </si>
  <si>
    <t>Предоставление жилья в коммерческий и социальный найм</t>
  </si>
  <si>
    <t>2.4.</t>
  </si>
  <si>
    <t>Разработка механизмов оценки деятельности медицинских работников</t>
  </si>
  <si>
    <t>Раздел 2. Кадровое обеспечение муниципальных учреждений здравоохранения</t>
  </si>
  <si>
    <t>МУЗ «Воскресенская первая районная  больница»:</t>
  </si>
  <si>
    <t>МАУЗ «Воскресенская районная больница №2»:</t>
  </si>
  <si>
    <t>МУЗ «Воскресенская районная больница №3»:</t>
  </si>
  <si>
    <t>МУЗ "Городская поликлиника поселка Белоозерский"</t>
  </si>
  <si>
    <t>за счет основной деятельности</t>
  </si>
  <si>
    <t>3.1.</t>
  </si>
  <si>
    <t>3.2.</t>
  </si>
  <si>
    <t>3.3.</t>
  </si>
  <si>
    <t>3.4.</t>
  </si>
  <si>
    <t>Итого по разделу 3, в том числе:</t>
  </si>
  <si>
    <t>Управление здравоохранения, соисполнитель - лечебно-профилактические учреждения Воскресенского муниципального района</t>
  </si>
  <si>
    <t>Управление здравоохранения, соисполнитель - МУЗ ВРБ №3</t>
  </si>
  <si>
    <t>Управление здравоохранения, соисполнитель - МУЗ Белоозерская поликлиника</t>
  </si>
  <si>
    <t>Развитие здравоохранения Воскресенского муниципального района Московской области на 2014 - 2016 годы"</t>
  </si>
  <si>
    <t xml:space="preserve">Профилактика заболеваний населения  и формирование здорового образа жизни </t>
  </si>
  <si>
    <t>Число лиц, обученных в школе здоровья для больных артериальной гипертонией</t>
  </si>
  <si>
    <t>число случаев</t>
  </si>
  <si>
    <t>Смертность от всех причин на 1000 населения</t>
  </si>
  <si>
    <t>Охват населения профилактическими осмотрами на туберкулез</t>
  </si>
  <si>
    <t>тыс.человек</t>
  </si>
  <si>
    <t>Охват населения профилактическими осмотрами на злокачественные новообразования</t>
  </si>
  <si>
    <t>2.</t>
  </si>
  <si>
    <t>Обеспеченность населения врачами на 10 тыс.населения</t>
  </si>
  <si>
    <t>процент</t>
  </si>
  <si>
    <t>Обеспеченность населения средними медицинским работниками на 10 тыс.населения</t>
  </si>
  <si>
    <t>Доля врачей первичного звена от общего числа врачей</t>
  </si>
  <si>
    <t>3.</t>
  </si>
  <si>
    <t>Укрепление материально-технической базы</t>
  </si>
  <si>
    <t>Снижение показателя среднегодовой занятости койки в муниципальных учреждениях здравоохранения</t>
  </si>
  <si>
    <t>дни</t>
  </si>
  <si>
    <t>2015 г.</t>
  </si>
  <si>
    <t>Уровень заболеваемости туберкулезом 100 тыс.населения</t>
  </si>
  <si>
    <t>Смертность от туберкулеза на 100. тыс.населения</t>
  </si>
  <si>
    <t>2016 г.</t>
  </si>
  <si>
    <t>внебюджетные средства</t>
  </si>
  <si>
    <t>Управление здравоохранения, соисполнитель - МУЗ ВПРБ</t>
  </si>
  <si>
    <t>Управление здравоохранения, соисполнитель -  МАУЗ ВРБ №2</t>
  </si>
  <si>
    <t>Межбюджетные трансферты</t>
  </si>
  <si>
    <t>Смертность от онкологических злокачественных новообразований на 100 тыс. населения</t>
  </si>
  <si>
    <t>Смертность от болезней системы кровообращения на 100 тыс.населения</t>
  </si>
  <si>
    <t>Кадровое обеспечение муниципальных учреждений здравоохранения</t>
  </si>
  <si>
    <t>Уменьшение доли зданий муниципальных учреждений здравоохранения, нуждающихся в проведении капитального ремонта</t>
  </si>
  <si>
    <t>3.5</t>
  </si>
  <si>
    <t>Приобретение оборудования для муниципальных учреждений здравоохранения</t>
  </si>
  <si>
    <t>3.5.1.</t>
  </si>
  <si>
    <t>МУЗ "Воскресенская первая районная больница"</t>
  </si>
  <si>
    <t>Приобретение медицинской мебели для оснащения детского инфекционного отделения</t>
  </si>
  <si>
    <t>Раздел 3. Укрепление материально-технической базы муниципальных учреждений здравоохранения.</t>
  </si>
  <si>
    <t xml:space="preserve">Проведение капитального ремонта поликлиники </t>
  </si>
  <si>
    <t xml:space="preserve">Приобретение рентгеновского диагностического цифрового комплекса  </t>
  </si>
  <si>
    <t xml:space="preserve">Обследование технического состояния здания Виноградовской сельской врачебной амбулатории </t>
  </si>
  <si>
    <t>Приложение 3</t>
  </si>
  <si>
    <t>3.6</t>
  </si>
  <si>
    <t>3.6.1.</t>
  </si>
  <si>
    <t>Здание инфекционного отделения</t>
  </si>
  <si>
    <t>Проведение капитального ремонта  хирургического корпуса</t>
  </si>
  <si>
    <t xml:space="preserve">Проведение капитального ремонта поликлиники №2 </t>
  </si>
  <si>
    <t>Проведение капитального ремонта детской поликлиники</t>
  </si>
  <si>
    <t xml:space="preserve">Проведение капитального ремонта поликлиники №3 </t>
  </si>
  <si>
    <t>Проведение капитального ремонта корпуса гнойной хирургии</t>
  </si>
  <si>
    <t>Проведение капитального ремонта терапевтического корпуса</t>
  </si>
  <si>
    <t xml:space="preserve">Проведение капитального ремонта Ашитковской сельской врачебной амбулатории </t>
  </si>
  <si>
    <t>к постановлению администрации Воскресенского муниципального района от___________ № ________</t>
  </si>
  <si>
    <t>к постановлению администрации Воскресенского муниципального района от________№_________</t>
  </si>
  <si>
    <t>Проведение экспертизы проектно-сметной документации по реконструкции и капитальному ремонту</t>
  </si>
  <si>
    <t>Изготовление исполнительной схемы и расчет нагрузок скатной кровли</t>
  </si>
</sst>
</file>

<file path=xl/styles.xml><?xml version="1.0" encoding="utf-8"?>
<styleSheet xmlns="http://schemas.openxmlformats.org/spreadsheetml/2006/main">
  <numFmts count="5">
    <numFmt numFmtId="43" formatCode="_-* #,##0.00_р_._-;\-* #,##0.00_р_._-;_-* &quot;-&quot;??_р_._-;_-@_-"/>
    <numFmt numFmtId="164" formatCode="#,##0.0"/>
    <numFmt numFmtId="165" formatCode="_(* #,##0.00_);_(* \(#,##0.00\);_(* &quot;-&quot;??_);_(@_)"/>
    <numFmt numFmtId="166" formatCode="0.0"/>
    <numFmt numFmtId="167" formatCode="#,##0.00;[Red]#,##0.00"/>
  </numFmts>
  <fonts count="29">
    <font>
      <sz val="12"/>
      <color theme="1"/>
      <name val="Times New Roman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hadow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2"/>
      <color indexed="8"/>
      <name val="Times New Roman"/>
      <family val="2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hadow/>
      <sz val="12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2"/>
      <charset val="204"/>
    </font>
    <font>
      <sz val="9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Arial Cyr"/>
      <charset val="204"/>
    </font>
    <font>
      <b/>
      <sz val="11"/>
      <color indexed="8"/>
      <name val="Calibri"/>
      <family val="2"/>
      <charset val="204"/>
    </font>
    <font>
      <b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8"/>
      <name val="Times New Roman"/>
      <family val="2"/>
      <charset val="204"/>
    </font>
    <font>
      <i/>
      <sz val="12"/>
      <color indexed="8"/>
      <name val="Times New Roman"/>
      <family val="1"/>
      <charset val="204"/>
    </font>
    <font>
      <i/>
      <sz val="10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3"/>
      <color indexed="8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4"/>
        <bgColor indexed="64"/>
      </patternFill>
    </fill>
  </fills>
  <borders count="5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/>
      <top/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6">
    <xf numFmtId="0" fontId="0" fillId="0" borderId="0"/>
    <xf numFmtId="0" fontId="11" fillId="0" borderId="0"/>
    <xf numFmtId="0" fontId="19" fillId="0" borderId="0"/>
    <xf numFmtId="43" fontId="9" fillId="0" borderId="0" applyFont="0" applyFill="0" applyBorder="0" applyAlignment="0" applyProtection="0"/>
    <xf numFmtId="165" fontId="11" fillId="0" borderId="0" applyFont="0" applyFill="0" applyBorder="0" applyAlignment="0" applyProtection="0"/>
    <xf numFmtId="43" fontId="19" fillId="0" borderId="0" applyFont="0" applyFill="0" applyBorder="0" applyAlignment="0" applyProtection="0"/>
  </cellStyleXfs>
  <cellXfs count="435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0" xfId="0" applyFont="1" applyAlignment="1">
      <alignment vertical="center" wrapText="1"/>
    </xf>
    <xf numFmtId="0" fontId="1" fillId="0" borderId="3" xfId="0" applyFont="1" applyBorder="1" applyAlignment="1">
      <alignment horizontal="center" vertical="center"/>
    </xf>
    <xf numFmtId="0" fontId="7" fillId="0" borderId="4" xfId="0" applyFont="1" applyBorder="1" applyAlignment="1">
      <alignment horizontal="center" vertical="center" wrapText="1"/>
    </xf>
    <xf numFmtId="0" fontId="7" fillId="0" borderId="0" xfId="0" applyFont="1" applyAlignment="1">
      <alignment vertical="center"/>
    </xf>
    <xf numFmtId="0" fontId="1" fillId="2" borderId="4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164" fontId="4" fillId="3" borderId="7" xfId="0" applyNumberFormat="1" applyFont="1" applyFill="1" applyBorder="1" applyAlignment="1">
      <alignment horizontal="right" vertical="center" wrapText="1"/>
    </xf>
    <xf numFmtId="0" fontId="1" fillId="3" borderId="3" xfId="0" applyFont="1" applyFill="1" applyBorder="1" applyAlignment="1">
      <alignment horizontal="center" vertical="center" wrapText="1"/>
    </xf>
    <xf numFmtId="164" fontId="1" fillId="3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3" borderId="10" xfId="0" applyFont="1" applyFill="1" applyBorder="1" applyAlignment="1">
      <alignment horizontal="center" vertical="center" wrapText="1"/>
    </xf>
    <xf numFmtId="164" fontId="1" fillId="3" borderId="11" xfId="0" applyNumberFormat="1" applyFont="1" applyFill="1" applyBorder="1" applyAlignment="1">
      <alignment horizontal="right" vertical="center" wrapText="1"/>
    </xf>
    <xf numFmtId="0" fontId="10" fillId="0" borderId="9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6" fillId="0" borderId="11" xfId="0" applyFont="1" applyFill="1" applyBorder="1" applyAlignment="1">
      <alignment horizontal="left" vertical="center" wrapText="1"/>
    </xf>
    <xf numFmtId="0" fontId="6" fillId="0" borderId="11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2" fillId="0" borderId="9" xfId="0" applyFont="1" applyBorder="1" applyAlignment="1">
      <alignment horizontal="center" vertical="center" wrapText="1"/>
    </xf>
    <xf numFmtId="4" fontId="1" fillId="0" borderId="11" xfId="0" applyNumberFormat="1" applyFont="1" applyBorder="1" applyAlignment="1">
      <alignment horizontal="right" vertical="center" wrapText="1"/>
    </xf>
    <xf numFmtId="4" fontId="1" fillId="0" borderId="8" xfId="0" applyNumberFormat="1" applyFont="1" applyBorder="1" applyAlignment="1">
      <alignment horizontal="right" vertical="center" wrapText="1"/>
    </xf>
    <xf numFmtId="4" fontId="1" fillId="0" borderId="12" xfId="0" applyNumberFormat="1" applyFont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4" fontId="1" fillId="4" borderId="8" xfId="0" applyNumberFormat="1" applyFont="1" applyFill="1" applyBorder="1" applyAlignment="1">
      <alignment horizontal="right" vertical="center" wrapText="1"/>
    </xf>
    <xf numFmtId="4" fontId="1" fillId="0" borderId="8" xfId="0" applyNumberFormat="1" applyFont="1" applyBorder="1" applyAlignment="1">
      <alignment horizontal="right" vertical="center"/>
    </xf>
    <xf numFmtId="4" fontId="1" fillId="4" borderId="9" xfId="0" applyNumberFormat="1" applyFont="1" applyFill="1" applyBorder="1" applyAlignment="1">
      <alignment horizontal="right" vertical="center" wrapText="1"/>
    </xf>
    <xf numFmtId="4" fontId="1" fillId="0" borderId="12" xfId="0" applyNumberFormat="1" applyFont="1" applyBorder="1" applyAlignment="1">
      <alignment horizontal="right" vertical="center"/>
    </xf>
    <xf numFmtId="0" fontId="1" fillId="0" borderId="0" xfId="0" applyFont="1" applyAlignment="1">
      <alignment horizontal="right" vertical="center"/>
    </xf>
    <xf numFmtId="0" fontId="1" fillId="0" borderId="13" xfId="0" applyFont="1" applyBorder="1" applyAlignment="1">
      <alignment horizontal="right" vertical="center"/>
    </xf>
    <xf numFmtId="0" fontId="1" fillId="0" borderId="0" xfId="0" applyFont="1" applyBorder="1" applyAlignment="1">
      <alignment horizontal="right" vertical="center"/>
    </xf>
    <xf numFmtId="0" fontId="1" fillId="0" borderId="0" xfId="0" applyFont="1" applyBorder="1" applyAlignment="1">
      <alignment horizontal="center" vertical="center"/>
    </xf>
    <xf numFmtId="0" fontId="1" fillId="0" borderId="14" xfId="0" applyFont="1" applyBorder="1" applyAlignment="1">
      <alignment horizontal="center" vertical="center" wrapText="1"/>
    </xf>
    <xf numFmtId="4" fontId="1" fillId="4" borderId="15" xfId="0" applyNumberFormat="1" applyFont="1" applyFill="1" applyBorder="1" applyAlignment="1">
      <alignment horizontal="right" vertical="center" wrapText="1"/>
    </xf>
    <xf numFmtId="4" fontId="1" fillId="0" borderId="15" xfId="0" applyNumberFormat="1" applyFont="1" applyBorder="1" applyAlignment="1">
      <alignment horizontal="right" vertical="center" wrapText="1"/>
    </xf>
    <xf numFmtId="4" fontId="1" fillId="0" borderId="16" xfId="0" applyNumberFormat="1" applyFont="1" applyBorder="1" applyAlignment="1">
      <alignment horizontal="right" vertical="center" wrapText="1"/>
    </xf>
    <xf numFmtId="4" fontId="1" fillId="4" borderId="14" xfId="0" applyNumberFormat="1" applyFont="1" applyFill="1" applyBorder="1" applyAlignment="1">
      <alignment horizontal="right" vertical="center" wrapText="1"/>
    </xf>
    <xf numFmtId="4" fontId="1" fillId="0" borderId="15" xfId="0" applyNumberFormat="1" applyFont="1" applyBorder="1" applyAlignment="1">
      <alignment horizontal="right" vertical="center"/>
    </xf>
    <xf numFmtId="4" fontId="1" fillId="0" borderId="16" xfId="0" applyNumberFormat="1" applyFont="1" applyBorder="1" applyAlignment="1">
      <alignment horizontal="right" vertical="center"/>
    </xf>
    <xf numFmtId="4" fontId="10" fillId="0" borderId="8" xfId="3" applyNumberFormat="1" applyFont="1" applyFill="1" applyBorder="1" applyAlignment="1">
      <alignment horizontal="right" vertical="center" wrapText="1"/>
    </xf>
    <xf numFmtId="4" fontId="10" fillId="0" borderId="8" xfId="3" applyNumberFormat="1" applyFont="1" applyBorder="1" applyAlignment="1">
      <alignment horizontal="right" vertical="center" wrapText="1"/>
    </xf>
    <xf numFmtId="4" fontId="10" fillId="0" borderId="1" xfId="3" applyNumberFormat="1" applyFont="1" applyFill="1" applyBorder="1" applyAlignment="1">
      <alignment horizontal="right" vertical="center" wrapText="1"/>
    </xf>
    <xf numFmtId="4" fontId="1" fillId="0" borderId="8" xfId="0" applyNumberFormat="1" applyFont="1" applyBorder="1" applyAlignment="1">
      <alignment vertical="center" wrapText="1"/>
    </xf>
    <xf numFmtId="4" fontId="10" fillId="0" borderId="8" xfId="3" applyNumberFormat="1" applyFont="1" applyBorder="1" applyAlignment="1">
      <alignment vertical="center" wrapText="1"/>
    </xf>
    <xf numFmtId="4" fontId="1" fillId="0" borderId="12" xfId="0" applyNumberFormat="1" applyFont="1" applyBorder="1" applyAlignment="1">
      <alignment vertical="center" wrapText="1"/>
    </xf>
    <xf numFmtId="4" fontId="10" fillId="0" borderId="8" xfId="3" applyNumberFormat="1" applyFont="1" applyFill="1" applyBorder="1" applyAlignment="1">
      <alignment vertical="center" wrapText="1"/>
    </xf>
    <xf numFmtId="0" fontId="1" fillId="0" borderId="0" xfId="0" applyFont="1" applyAlignment="1">
      <alignment horizontal="justify" vertical="center"/>
    </xf>
    <xf numFmtId="0" fontId="4" fillId="0" borderId="0" xfId="0" applyFont="1" applyAlignment="1">
      <alignment horizontal="justify" vertical="center" wrapText="1"/>
    </xf>
    <xf numFmtId="0" fontId="4" fillId="0" borderId="0" xfId="0" applyFont="1" applyBorder="1" applyAlignment="1">
      <alignment horizontal="justify" vertical="center" wrapText="1"/>
    </xf>
    <xf numFmtId="0" fontId="2" fillId="0" borderId="11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justify" vertical="center" wrapText="1"/>
    </xf>
    <xf numFmtId="4" fontId="6" fillId="0" borderId="7" xfId="0" applyNumberFormat="1" applyFont="1" applyBorder="1" applyAlignment="1">
      <alignment horizontal="justify" vertical="center" wrapText="1"/>
    </xf>
    <xf numFmtId="4" fontId="6" fillId="0" borderId="8" xfId="0" applyNumberFormat="1" applyFont="1" applyFill="1" applyBorder="1" applyAlignment="1">
      <alignment horizontal="justify" vertical="center" wrapText="1"/>
    </xf>
    <xf numFmtId="4" fontId="6" fillId="0" borderId="15" xfId="0" applyNumberFormat="1" applyFont="1" applyFill="1" applyBorder="1" applyAlignment="1">
      <alignment horizontal="justify" vertical="center" wrapText="1"/>
    </xf>
    <xf numFmtId="0" fontId="1" fillId="0" borderId="0" xfId="0" applyFont="1" applyBorder="1" applyAlignment="1">
      <alignment horizontal="justify" vertical="center"/>
    </xf>
    <xf numFmtId="0" fontId="1" fillId="0" borderId="17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4" fontId="6" fillId="0" borderId="18" xfId="0" applyNumberFormat="1" applyFont="1" applyFill="1" applyBorder="1" applyAlignment="1">
      <alignment horizontal="justify" vertical="center" wrapText="1"/>
    </xf>
    <xf numFmtId="0" fontId="4" fillId="0" borderId="4" xfId="0" applyFont="1" applyBorder="1" applyAlignment="1">
      <alignment horizontal="center" vertical="center" wrapText="1"/>
    </xf>
    <xf numFmtId="4" fontId="15" fillId="0" borderId="18" xfId="0" applyNumberFormat="1" applyFont="1" applyFill="1" applyBorder="1" applyAlignment="1">
      <alignment horizontal="justify" vertical="center" wrapText="1"/>
    </xf>
    <xf numFmtId="0" fontId="4" fillId="0" borderId="0" xfId="0" applyFont="1" applyAlignment="1">
      <alignment horizontal="center" vertical="center"/>
    </xf>
    <xf numFmtId="4" fontId="1" fillId="4" borderId="10" xfId="0" applyNumberFormat="1" applyFont="1" applyFill="1" applyBorder="1" applyAlignment="1">
      <alignment horizontal="right" vertical="center" wrapText="1"/>
    </xf>
    <xf numFmtId="4" fontId="1" fillId="0" borderId="19" xfId="0" applyNumberFormat="1" applyFont="1" applyBorder="1" applyAlignment="1">
      <alignment horizontal="right" vertical="center" wrapText="1"/>
    </xf>
    <xf numFmtId="4" fontId="4" fillId="5" borderId="3" xfId="0" applyNumberFormat="1" applyFont="1" applyFill="1" applyBorder="1" applyAlignment="1">
      <alignment horizontal="right" vertical="center" wrapText="1"/>
    </xf>
    <xf numFmtId="4" fontId="4" fillId="5" borderId="1" xfId="0" applyNumberFormat="1" applyFont="1" applyFill="1" applyBorder="1" applyAlignment="1">
      <alignment horizontal="right" vertical="center" wrapText="1"/>
    </xf>
    <xf numFmtId="4" fontId="4" fillId="5" borderId="2" xfId="0" applyNumberFormat="1" applyFont="1" applyFill="1" applyBorder="1" applyAlignment="1">
      <alignment horizontal="right" vertical="center" wrapText="1"/>
    </xf>
    <xf numFmtId="4" fontId="1" fillId="4" borderId="4" xfId="0" applyNumberFormat="1" applyFont="1" applyFill="1" applyBorder="1" applyAlignment="1">
      <alignment horizontal="right" vertical="center" wrapText="1"/>
    </xf>
    <xf numFmtId="4" fontId="1" fillId="0" borderId="5" xfId="0" applyNumberFormat="1" applyFont="1" applyBorder="1" applyAlignment="1">
      <alignment horizontal="right" vertical="center" wrapText="1"/>
    </xf>
    <xf numFmtId="4" fontId="1" fillId="0" borderId="20" xfId="0" applyNumberFormat="1" applyFont="1" applyBorder="1" applyAlignment="1">
      <alignment horizontal="right" vertical="center" wrapText="1"/>
    </xf>
    <xf numFmtId="0" fontId="3" fillId="0" borderId="0" xfId="0" applyFont="1" applyAlignment="1">
      <alignment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1" xfId="0" applyFont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4" fontId="10" fillId="0" borderId="11" xfId="3" applyNumberFormat="1" applyFont="1" applyBorder="1" applyAlignment="1">
      <alignment horizontal="right" vertical="center" wrapText="1"/>
    </xf>
    <xf numFmtId="4" fontId="10" fillId="0" borderId="11" xfId="3" applyNumberFormat="1" applyFont="1" applyFill="1" applyBorder="1" applyAlignment="1">
      <alignment horizontal="right" vertical="center" wrapText="1"/>
    </xf>
    <xf numFmtId="4" fontId="10" fillId="0" borderId="11" xfId="3" applyNumberFormat="1" applyFont="1" applyBorder="1" applyAlignment="1">
      <alignment vertical="center" wrapText="1"/>
    </xf>
    <xf numFmtId="4" fontId="10" fillId="0" borderId="11" xfId="3" applyNumberFormat="1" applyFont="1" applyFill="1" applyBorder="1" applyAlignment="1">
      <alignment vertical="center" wrapText="1"/>
    </xf>
    <xf numFmtId="4" fontId="10" fillId="0" borderId="1" xfId="3" applyNumberFormat="1" applyFont="1" applyBorder="1" applyAlignment="1">
      <alignment horizontal="right" vertical="center" wrapText="1"/>
    </xf>
    <xf numFmtId="0" fontId="10" fillId="0" borderId="25" xfId="0" applyFont="1" applyBorder="1" applyAlignment="1">
      <alignment horizontal="center" vertical="center" wrapText="1"/>
    </xf>
    <xf numFmtId="0" fontId="10" fillId="0" borderId="26" xfId="0" applyFont="1" applyBorder="1" applyAlignment="1">
      <alignment horizontal="center" vertical="center" wrapText="1"/>
    </xf>
    <xf numFmtId="0" fontId="10" fillId="0" borderId="26" xfId="0" applyFont="1" applyFill="1" applyBorder="1" applyAlignment="1">
      <alignment horizontal="center" vertical="center" wrapText="1"/>
    </xf>
    <xf numFmtId="0" fontId="10" fillId="0" borderId="27" xfId="0" applyFont="1" applyFill="1" applyBorder="1" applyAlignment="1">
      <alignment horizontal="center" vertical="center" wrapText="1"/>
    </xf>
    <xf numFmtId="4" fontId="10" fillId="0" borderId="19" xfId="3" applyNumberFormat="1" applyFont="1" applyBorder="1" applyAlignment="1">
      <alignment horizontal="right" vertical="center" wrapText="1"/>
    </xf>
    <xf numFmtId="4" fontId="10" fillId="0" borderId="12" xfId="3" applyNumberFormat="1" applyFont="1" applyBorder="1" applyAlignment="1">
      <alignment horizontal="right" vertical="center" wrapText="1"/>
    </xf>
    <xf numFmtId="4" fontId="10" fillId="0" borderId="12" xfId="3" applyNumberFormat="1" applyFont="1" applyFill="1" applyBorder="1" applyAlignment="1">
      <alignment horizontal="right" vertical="center" wrapText="1"/>
    </xf>
    <xf numFmtId="4" fontId="10" fillId="0" borderId="2" xfId="3" applyNumberFormat="1" applyFont="1" applyFill="1" applyBorder="1" applyAlignment="1">
      <alignment horizontal="right" vertical="center" wrapText="1"/>
    </xf>
    <xf numFmtId="164" fontId="4" fillId="3" borderId="6" xfId="0" applyNumberFormat="1" applyFont="1" applyFill="1" applyBorder="1" applyAlignment="1">
      <alignment horizontal="right" vertical="center" wrapText="1"/>
    </xf>
    <xf numFmtId="164" fontId="4" fillId="3" borderId="28" xfId="0" applyNumberFormat="1" applyFont="1" applyFill="1" applyBorder="1" applyAlignment="1">
      <alignment horizontal="right" vertical="center" wrapText="1"/>
    </xf>
    <xf numFmtId="164" fontId="1" fillId="3" borderId="10" xfId="0" applyNumberFormat="1" applyFont="1" applyFill="1" applyBorder="1" applyAlignment="1">
      <alignment horizontal="right" vertical="center" wrapText="1"/>
    </xf>
    <xf numFmtId="164" fontId="1" fillId="3" borderId="19" xfId="0" applyNumberFormat="1" applyFont="1" applyFill="1" applyBorder="1" applyAlignment="1">
      <alignment horizontal="right" vertical="center" wrapText="1"/>
    </xf>
    <xf numFmtId="164" fontId="1" fillId="3" borderId="3" xfId="0" applyNumberFormat="1" applyFont="1" applyFill="1" applyBorder="1" applyAlignment="1">
      <alignment horizontal="right" vertical="center" wrapText="1"/>
    </xf>
    <xf numFmtId="164" fontId="1" fillId="3" borderId="2" xfId="0" applyNumberFormat="1" applyFont="1" applyFill="1" applyBorder="1" applyAlignment="1">
      <alignment horizontal="right" vertical="center" wrapText="1"/>
    </xf>
    <xf numFmtId="4" fontId="10" fillId="0" borderId="2" xfId="3" applyNumberFormat="1" applyFont="1" applyBorder="1" applyAlignment="1">
      <alignment horizontal="right" vertical="center" wrapText="1"/>
    </xf>
    <xf numFmtId="4" fontId="1" fillId="3" borderId="8" xfId="0" applyNumberFormat="1" applyFont="1" applyFill="1" applyBorder="1" applyAlignment="1">
      <alignment vertical="center" wrapText="1"/>
    </xf>
    <xf numFmtId="4" fontId="1" fillId="0" borderId="1" xfId="0" applyNumberFormat="1" applyFont="1" applyBorder="1" applyAlignment="1">
      <alignment vertical="center" wrapText="1"/>
    </xf>
    <xf numFmtId="0" fontId="10" fillId="0" borderId="25" xfId="0" applyFont="1" applyFill="1" applyBorder="1" applyAlignment="1">
      <alignment horizontal="center" vertical="center" wrapText="1"/>
    </xf>
    <xf numFmtId="4" fontId="10" fillId="0" borderId="19" xfId="3" applyNumberFormat="1" applyFont="1" applyFill="1" applyBorder="1" applyAlignment="1">
      <alignment vertical="center" wrapText="1"/>
    </xf>
    <xf numFmtId="4" fontId="10" fillId="0" borderId="12" xfId="3" applyNumberFormat="1" applyFont="1" applyFill="1" applyBorder="1" applyAlignment="1">
      <alignment vertical="center" wrapText="1"/>
    </xf>
    <xf numFmtId="4" fontId="10" fillId="0" borderId="12" xfId="3" applyNumberFormat="1" applyFont="1" applyBorder="1" applyAlignment="1">
      <alignment vertical="center" wrapText="1"/>
    </xf>
    <xf numFmtId="4" fontId="1" fillId="3" borderId="9" xfId="0" applyNumberFormat="1" applyFont="1" applyFill="1" applyBorder="1" applyAlignment="1">
      <alignment vertical="center" wrapText="1"/>
    </xf>
    <xf numFmtId="4" fontId="1" fillId="3" borderId="12" xfId="0" applyNumberFormat="1" applyFont="1" applyFill="1" applyBorder="1" applyAlignment="1">
      <alignment vertical="center" wrapText="1"/>
    </xf>
    <xf numFmtId="4" fontId="1" fillId="0" borderId="9" xfId="0" applyNumberFormat="1" applyFont="1" applyBorder="1" applyAlignment="1">
      <alignment vertical="center" wrapText="1"/>
    </xf>
    <xf numFmtId="4" fontId="1" fillId="0" borderId="3" xfId="0" applyNumberFormat="1" applyFont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4" fontId="10" fillId="0" borderId="19" xfId="3" applyNumberFormat="1" applyFont="1" applyBorder="1" applyAlignment="1">
      <alignment vertical="center" wrapText="1"/>
    </xf>
    <xf numFmtId="0" fontId="1" fillId="3" borderId="14" xfId="0" applyFont="1" applyFill="1" applyBorder="1" applyAlignment="1">
      <alignment horizontal="center" vertical="center" wrapText="1"/>
    </xf>
    <xf numFmtId="4" fontId="1" fillId="3" borderId="14" xfId="0" applyNumberFormat="1" applyFont="1" applyFill="1" applyBorder="1" applyAlignment="1">
      <alignment vertical="center" wrapText="1"/>
    </xf>
    <xf numFmtId="4" fontId="1" fillId="3" borderId="15" xfId="0" applyNumberFormat="1" applyFont="1" applyFill="1" applyBorder="1" applyAlignment="1">
      <alignment vertical="center" wrapText="1"/>
    </xf>
    <xf numFmtId="4" fontId="1" fillId="3" borderId="16" xfId="0" applyNumberFormat="1" applyFont="1" applyFill="1" applyBorder="1" applyAlignment="1">
      <alignment vertical="center" wrapText="1"/>
    </xf>
    <xf numFmtId="0" fontId="1" fillId="0" borderId="29" xfId="0" applyFont="1" applyBorder="1" applyAlignment="1">
      <alignment horizontal="center" vertical="center"/>
    </xf>
    <xf numFmtId="4" fontId="1" fillId="0" borderId="29" xfId="0" applyNumberFormat="1" applyFont="1" applyBorder="1" applyAlignment="1">
      <alignment vertical="center" wrapText="1"/>
    </xf>
    <xf numFmtId="4" fontId="1" fillId="0" borderId="30" xfId="0" applyNumberFormat="1" applyFont="1" applyBorder="1" applyAlignment="1">
      <alignment vertical="center" wrapText="1"/>
    </xf>
    <xf numFmtId="4" fontId="1" fillId="0" borderId="31" xfId="0" applyNumberFormat="1" applyFont="1" applyBorder="1" applyAlignment="1">
      <alignment vertical="center" wrapText="1"/>
    </xf>
    <xf numFmtId="4" fontId="4" fillId="0" borderId="4" xfId="0" applyNumberFormat="1" applyFont="1" applyBorder="1" applyAlignment="1">
      <alignment vertical="center"/>
    </xf>
    <xf numFmtId="4" fontId="4" fillId="0" borderId="5" xfId="0" applyNumberFormat="1" applyFont="1" applyBorder="1" applyAlignment="1">
      <alignment vertical="center"/>
    </xf>
    <xf numFmtId="4" fontId="4" fillId="0" borderId="20" xfId="0" applyNumberFormat="1" applyFont="1" applyBorder="1" applyAlignment="1">
      <alignment vertical="center"/>
    </xf>
    <xf numFmtId="0" fontId="10" fillId="0" borderId="32" xfId="0" applyFont="1" applyFill="1" applyBorder="1" applyAlignment="1">
      <alignment horizontal="center" vertical="center" wrapText="1"/>
    </xf>
    <xf numFmtId="4" fontId="10" fillId="0" borderId="15" xfId="3" applyNumberFormat="1" applyFont="1" applyFill="1" applyBorder="1" applyAlignment="1">
      <alignment vertical="center" wrapText="1"/>
    </xf>
    <xf numFmtId="4" fontId="10" fillId="0" borderId="16" xfId="3" applyNumberFormat="1" applyFont="1" applyFill="1" applyBorder="1" applyAlignment="1">
      <alignment vertical="center" wrapText="1"/>
    </xf>
    <xf numFmtId="4" fontId="10" fillId="0" borderId="15" xfId="3" applyNumberFormat="1" applyFont="1" applyBorder="1" applyAlignment="1">
      <alignment vertical="center" wrapText="1"/>
    </xf>
    <xf numFmtId="4" fontId="10" fillId="0" borderId="16" xfId="3" applyNumberFormat="1" applyFont="1" applyBorder="1" applyAlignment="1">
      <alignment vertical="center" wrapText="1"/>
    </xf>
    <xf numFmtId="0" fontId="1" fillId="3" borderId="29" xfId="0" applyFont="1" applyFill="1" applyBorder="1" applyAlignment="1">
      <alignment horizontal="center" vertical="center" wrapText="1"/>
    </xf>
    <xf numFmtId="4" fontId="1" fillId="3" borderId="29" xfId="0" applyNumberFormat="1" applyFont="1" applyFill="1" applyBorder="1" applyAlignment="1">
      <alignment vertical="center" wrapText="1"/>
    </xf>
    <xf numFmtId="4" fontId="1" fillId="3" borderId="30" xfId="0" applyNumberFormat="1" applyFont="1" applyFill="1" applyBorder="1" applyAlignment="1">
      <alignment vertical="center" wrapText="1"/>
    </xf>
    <xf numFmtId="4" fontId="1" fillId="3" borderId="31" xfId="0" applyNumberFormat="1" applyFont="1" applyFill="1" applyBorder="1" applyAlignment="1">
      <alignment vertical="center" wrapText="1"/>
    </xf>
    <xf numFmtId="0" fontId="4" fillId="3" borderId="4" xfId="0" applyFont="1" applyFill="1" applyBorder="1" applyAlignment="1">
      <alignment horizontal="center" vertical="center" wrapText="1"/>
    </xf>
    <xf numFmtId="4" fontId="4" fillId="3" borderId="4" xfId="0" applyNumberFormat="1" applyFont="1" applyFill="1" applyBorder="1" applyAlignment="1">
      <alignment vertical="center" wrapText="1"/>
    </xf>
    <xf numFmtId="4" fontId="4" fillId="3" borderId="5" xfId="0" applyNumberFormat="1" applyFont="1" applyFill="1" applyBorder="1" applyAlignment="1">
      <alignment vertical="center" wrapText="1"/>
    </xf>
    <xf numFmtId="4" fontId="4" fillId="3" borderId="20" xfId="0" applyNumberFormat="1" applyFont="1" applyFill="1" applyBorder="1" applyAlignment="1">
      <alignment vertical="center" wrapText="1"/>
    </xf>
    <xf numFmtId="4" fontId="10" fillId="4" borderId="10" xfId="3" applyNumberFormat="1" applyFont="1" applyFill="1" applyBorder="1" applyAlignment="1">
      <alignment horizontal="right" vertical="center" wrapText="1"/>
    </xf>
    <xf numFmtId="4" fontId="10" fillId="4" borderId="9" xfId="3" applyNumberFormat="1" applyFont="1" applyFill="1" applyBorder="1" applyAlignment="1">
      <alignment horizontal="right" vertical="center" wrapText="1"/>
    </xf>
    <xf numFmtId="4" fontId="10" fillId="4" borderId="3" xfId="3" applyNumberFormat="1" applyFont="1" applyFill="1" applyBorder="1" applyAlignment="1">
      <alignment horizontal="right" vertical="center" wrapText="1"/>
    </xf>
    <xf numFmtId="4" fontId="10" fillId="4" borderId="10" xfId="3" applyNumberFormat="1" applyFont="1" applyFill="1" applyBorder="1" applyAlignment="1">
      <alignment vertical="center" wrapText="1"/>
    </xf>
    <xf numFmtId="4" fontId="10" fillId="4" borderId="9" xfId="3" applyNumberFormat="1" applyFont="1" applyFill="1" applyBorder="1" applyAlignment="1">
      <alignment vertical="center" wrapText="1"/>
    </xf>
    <xf numFmtId="4" fontId="10" fillId="4" borderId="14" xfId="3" applyNumberFormat="1" applyFont="1" applyFill="1" applyBorder="1" applyAlignment="1">
      <alignment vertical="center" wrapText="1"/>
    </xf>
    <xf numFmtId="0" fontId="6" fillId="0" borderId="1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1" fillId="0" borderId="34" xfId="0" applyFont="1" applyBorder="1" applyAlignment="1">
      <alignment horizontal="center" vertical="center"/>
    </xf>
    <xf numFmtId="0" fontId="4" fillId="0" borderId="35" xfId="0" applyFont="1" applyBorder="1" applyAlignment="1">
      <alignment horizontal="center" vertical="center" wrapText="1"/>
    </xf>
    <xf numFmtId="164" fontId="20" fillId="0" borderId="35" xfId="0" applyNumberFormat="1" applyFont="1" applyBorder="1" applyAlignment="1">
      <alignment vertical="center" wrapText="1"/>
    </xf>
    <xf numFmtId="164" fontId="16" fillId="0" borderId="35" xfId="0" applyNumberFormat="1" applyFont="1" applyBorder="1" applyAlignment="1">
      <alignment vertical="center"/>
    </xf>
    <xf numFmtId="0" fontId="1" fillId="0" borderId="35" xfId="0" applyFont="1" applyBorder="1" applyAlignment="1">
      <alignment vertical="center"/>
    </xf>
    <xf numFmtId="0" fontId="1" fillId="0" borderId="33" xfId="0" applyFont="1" applyBorder="1" applyAlignment="1">
      <alignment vertical="center"/>
    </xf>
    <xf numFmtId="0" fontId="0" fillId="0" borderId="0" xfId="0" applyFill="1" applyAlignment="1">
      <alignment vertical="center"/>
    </xf>
    <xf numFmtId="0" fontId="12" fillId="0" borderId="0" xfId="0" applyFont="1" applyFill="1" applyAlignment="1">
      <alignment horizontal="right"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horizontal="left" vertical="center"/>
    </xf>
    <xf numFmtId="0" fontId="1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6" fillId="0" borderId="9" xfId="0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horizontal="center" vertical="center" wrapText="1"/>
    </xf>
    <xf numFmtId="4" fontId="15" fillId="0" borderId="8" xfId="0" applyNumberFormat="1" applyFont="1" applyFill="1" applyBorder="1" applyAlignment="1">
      <alignment horizontal="right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4" fillId="0" borderId="0" xfId="0" applyFont="1" applyFill="1" applyAlignment="1">
      <alignment vertical="center"/>
    </xf>
    <xf numFmtId="0" fontId="1" fillId="0" borderId="8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 wrapText="1"/>
    </xf>
    <xf numFmtId="0" fontId="4" fillId="0" borderId="7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16" fontId="6" fillId="0" borderId="9" xfId="0" applyNumberFormat="1" applyFont="1" applyFill="1" applyBorder="1" applyAlignment="1">
      <alignment horizontal="center" vertical="center" wrapText="1"/>
    </xf>
    <xf numFmtId="0" fontId="6" fillId="0" borderId="8" xfId="0" applyFont="1" applyFill="1" applyBorder="1" applyAlignment="1">
      <alignment vertical="center" wrapText="1"/>
    </xf>
    <xf numFmtId="2" fontId="6" fillId="0" borderId="8" xfId="0" applyNumberFormat="1" applyFont="1" applyFill="1" applyBorder="1" applyAlignment="1">
      <alignment vertical="center" wrapText="1"/>
    </xf>
    <xf numFmtId="2" fontId="6" fillId="0" borderId="8" xfId="0" applyNumberFormat="1" applyFont="1" applyFill="1" applyBorder="1" applyAlignment="1">
      <alignment horizontal="center" vertical="center" wrapText="1"/>
    </xf>
    <xf numFmtId="2" fontId="6" fillId="0" borderId="8" xfId="0" applyNumberFormat="1" applyFont="1" applyFill="1" applyBorder="1" applyAlignment="1">
      <alignment horizontal="left" vertical="center" wrapText="1"/>
    </xf>
    <xf numFmtId="0" fontId="6" fillId="0" borderId="8" xfId="0" applyNumberFormat="1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7" fillId="0" borderId="0" xfId="0" applyFont="1" applyFill="1" applyAlignment="1">
      <alignment vertical="center"/>
    </xf>
    <xf numFmtId="0" fontId="0" fillId="0" borderId="0" xfId="0" applyFill="1" applyAlignment="1">
      <alignment horizontal="left" vertical="center"/>
    </xf>
    <xf numFmtId="0" fontId="6" fillId="0" borderId="15" xfId="0" applyFont="1" applyFill="1" applyBorder="1" applyAlignment="1">
      <alignment horizontal="left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17" fillId="0" borderId="8" xfId="0" applyFont="1" applyFill="1" applyBorder="1" applyAlignment="1">
      <alignment horizontal="center" vertical="center" wrapText="1"/>
    </xf>
    <xf numFmtId="4" fontId="18" fillId="0" borderId="8" xfId="0" applyNumberFormat="1" applyFont="1" applyFill="1" applyBorder="1" applyAlignment="1">
      <alignment horizontal="right" vertical="center" wrapText="1"/>
    </xf>
    <xf numFmtId="4" fontId="7" fillId="0" borderId="8" xfId="0" applyNumberFormat="1" applyFont="1" applyFill="1" applyBorder="1" applyAlignment="1">
      <alignment horizontal="right" vertical="center" wrapText="1"/>
    </xf>
    <xf numFmtId="0" fontId="21" fillId="0" borderId="8" xfId="0" applyFont="1" applyFill="1" applyBorder="1" applyAlignment="1">
      <alignment horizontal="left" vertical="center" wrapText="1"/>
    </xf>
    <xf numFmtId="164" fontId="8" fillId="0" borderId="7" xfId="0" applyNumberFormat="1" applyFont="1" applyFill="1" applyBorder="1" applyAlignment="1">
      <alignment horizontal="right" vertical="center" wrapText="1"/>
    </xf>
    <xf numFmtId="164" fontId="7" fillId="0" borderId="1" xfId="0" applyNumberFormat="1" applyFont="1" applyFill="1" applyBorder="1" applyAlignment="1">
      <alignment horizontal="right" vertical="center" wrapText="1"/>
    </xf>
    <xf numFmtId="4" fontId="18" fillId="0" borderId="8" xfId="0" applyNumberFormat="1" applyFont="1" applyFill="1" applyBorder="1" applyAlignment="1">
      <alignment vertical="center" wrapText="1"/>
    </xf>
    <xf numFmtId="0" fontId="10" fillId="0" borderId="8" xfId="0" applyFont="1" applyFill="1" applyBorder="1" applyAlignment="1">
      <alignment horizontal="center" vertical="center" wrapText="1"/>
    </xf>
    <xf numFmtId="2" fontId="10" fillId="0" borderId="8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/>
    </xf>
    <xf numFmtId="0" fontId="1" fillId="0" borderId="12" xfId="0" applyFont="1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4" fillId="0" borderId="10" xfId="0" applyFont="1" applyFill="1" applyBorder="1" applyAlignment="1">
      <alignment horizontal="center" vertical="center" wrapText="1"/>
    </xf>
    <xf numFmtId="0" fontId="24" fillId="0" borderId="9" xfId="0" applyFont="1" applyFill="1" applyBorder="1" applyAlignment="1">
      <alignment horizontal="center" vertical="center" wrapText="1"/>
    </xf>
    <xf numFmtId="0" fontId="24" fillId="0" borderId="8" xfId="0" applyFont="1" applyFill="1" applyBorder="1" applyAlignment="1">
      <alignment horizontal="center" vertical="center" wrapText="1"/>
    </xf>
    <xf numFmtId="4" fontId="26" fillId="0" borderId="8" xfId="0" applyNumberFormat="1" applyFont="1" applyFill="1" applyBorder="1" applyAlignment="1">
      <alignment horizontal="right" vertical="center" wrapText="1"/>
    </xf>
    <xf numFmtId="0" fontId="24" fillId="0" borderId="0" xfId="0" applyFont="1" applyFill="1" applyAlignment="1">
      <alignment vertical="center"/>
    </xf>
    <xf numFmtId="0" fontId="24" fillId="0" borderId="3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164" fontId="26" fillId="0" borderId="1" xfId="0" applyNumberFormat="1" applyFont="1" applyFill="1" applyBorder="1" applyAlignment="1">
      <alignment horizontal="right" vertical="center" wrapText="1"/>
    </xf>
    <xf numFmtId="49" fontId="15" fillId="0" borderId="14" xfId="0" applyNumberFormat="1" applyFont="1" applyFill="1" applyBorder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4" fontId="18" fillId="0" borderId="15" xfId="0" applyNumberFormat="1" applyFont="1" applyFill="1" applyBorder="1" applyAlignment="1">
      <alignment horizontal="right" vertical="center" wrapText="1"/>
    </xf>
    <xf numFmtId="4" fontId="15" fillId="0" borderId="26" xfId="0" applyNumberFormat="1" applyFont="1" applyFill="1" applyBorder="1" applyAlignment="1">
      <alignment horizontal="right" vertical="center" wrapText="1"/>
    </xf>
    <xf numFmtId="4" fontId="18" fillId="0" borderId="26" xfId="0" applyNumberFormat="1" applyFont="1" applyFill="1" applyBorder="1" applyAlignment="1">
      <alignment horizontal="right" vertical="center" wrapText="1"/>
    </xf>
    <xf numFmtId="4" fontId="26" fillId="0" borderId="26" xfId="0" applyNumberFormat="1" applyFont="1" applyFill="1" applyBorder="1" applyAlignment="1">
      <alignment horizontal="right" vertical="center" wrapText="1"/>
    </xf>
    <xf numFmtId="0" fontId="21" fillId="0" borderId="26" xfId="0" applyFont="1" applyFill="1" applyBorder="1" applyAlignment="1">
      <alignment horizontal="left" vertical="center" wrapText="1"/>
    </xf>
    <xf numFmtId="4" fontId="18" fillId="0" borderId="26" xfId="0" applyNumberFormat="1" applyFont="1" applyFill="1" applyBorder="1" applyAlignment="1">
      <alignment vertical="center" wrapText="1"/>
    </xf>
    <xf numFmtId="4" fontId="18" fillId="0" borderId="32" xfId="0" applyNumberFormat="1" applyFont="1" applyFill="1" applyBorder="1" applyAlignment="1">
      <alignment horizontal="right" vertical="center" wrapText="1"/>
    </xf>
    <xf numFmtId="4" fontId="7" fillId="0" borderId="26" xfId="0" applyNumberFormat="1" applyFont="1" applyFill="1" applyBorder="1" applyAlignment="1">
      <alignment horizontal="right" vertical="center" wrapText="1"/>
    </xf>
    <xf numFmtId="164" fontId="7" fillId="0" borderId="27" xfId="0" applyNumberFormat="1" applyFont="1" applyFill="1" applyBorder="1" applyAlignment="1">
      <alignment horizontal="right" vertical="center" wrapText="1"/>
    </xf>
    <xf numFmtId="0" fontId="17" fillId="0" borderId="15" xfId="0" applyFont="1" applyFill="1" applyBorder="1" applyAlignment="1">
      <alignment horizontal="center" vertical="center" wrapText="1"/>
    </xf>
    <xf numFmtId="4" fontId="21" fillId="0" borderId="15" xfId="0" applyNumberFormat="1" applyFont="1" applyFill="1" applyBorder="1" applyAlignment="1">
      <alignment horizontal="right" vertical="center" wrapText="1"/>
    </xf>
    <xf numFmtId="4" fontId="21" fillId="0" borderId="32" xfId="0" applyNumberFormat="1" applyFont="1" applyFill="1" applyBorder="1" applyAlignment="1">
      <alignment horizontal="right" vertical="center" wrapText="1"/>
    </xf>
    <xf numFmtId="0" fontId="4" fillId="0" borderId="29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horizontal="center" vertical="center" wrapText="1"/>
    </xf>
    <xf numFmtId="4" fontId="8" fillId="0" borderId="11" xfId="0" applyNumberFormat="1" applyFont="1" applyFill="1" applyBorder="1" applyAlignment="1">
      <alignment horizontal="right" vertical="center" wrapText="1"/>
    </xf>
    <xf numFmtId="4" fontId="8" fillId="0" borderId="19" xfId="0" applyNumberFormat="1" applyFont="1" applyFill="1" applyBorder="1" applyAlignment="1">
      <alignment horizontal="right" vertical="center" wrapText="1"/>
    </xf>
    <xf numFmtId="4" fontId="26" fillId="0" borderId="1" xfId="0" applyNumberFormat="1" applyFont="1" applyFill="1" applyBorder="1" applyAlignment="1">
      <alignment horizontal="right" vertical="center" wrapText="1"/>
    </xf>
    <xf numFmtId="4" fontId="26" fillId="0" borderId="2" xfId="0" applyNumberFormat="1" applyFont="1" applyFill="1" applyBorder="1" applyAlignment="1">
      <alignment horizontal="right" vertical="center" wrapText="1"/>
    </xf>
    <xf numFmtId="164" fontId="8" fillId="0" borderId="28" xfId="0" applyNumberFormat="1" applyFont="1" applyFill="1" applyBorder="1" applyAlignment="1">
      <alignment horizontal="right" vertical="center" wrapText="1"/>
    </xf>
    <xf numFmtId="164" fontId="26" fillId="0" borderId="2" xfId="0" applyNumberFormat="1" applyFont="1" applyFill="1" applyBorder="1" applyAlignment="1">
      <alignment horizontal="right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/>
    </xf>
    <xf numFmtId="4" fontId="8" fillId="0" borderId="11" xfId="0" applyNumberFormat="1" applyFont="1" applyFill="1" applyBorder="1" applyAlignment="1">
      <alignment horizontal="right" vertical="center"/>
    </xf>
    <xf numFmtId="0" fontId="24" fillId="0" borderId="22" xfId="0" applyFont="1" applyFill="1" applyBorder="1" applyAlignment="1">
      <alignment horizontal="center" vertical="center" wrapText="1"/>
    </xf>
    <xf numFmtId="0" fontId="24" fillId="0" borderId="23" xfId="0" applyFont="1" applyFill="1" applyBorder="1" applyAlignment="1">
      <alignment horizontal="center" vertical="center" wrapText="1"/>
    </xf>
    <xf numFmtId="4" fontId="26" fillId="0" borderId="23" xfId="0" applyNumberFormat="1" applyFont="1" applyFill="1" applyBorder="1" applyAlignment="1">
      <alignment horizontal="right" vertical="center" wrapText="1"/>
    </xf>
    <xf numFmtId="4" fontId="26" fillId="0" borderId="24" xfId="0" applyNumberFormat="1" applyFont="1" applyFill="1" applyBorder="1" applyAlignment="1">
      <alignment horizontal="right" vertical="center" wrapText="1"/>
    </xf>
    <xf numFmtId="4" fontId="8" fillId="0" borderId="25" xfId="0" applyNumberFormat="1" applyFont="1" applyFill="1" applyBorder="1" applyAlignment="1">
      <alignment horizontal="right" vertical="center"/>
    </xf>
    <xf numFmtId="2" fontId="10" fillId="0" borderId="19" xfId="0" applyNumberFormat="1" applyFont="1" applyFill="1" applyBorder="1" applyAlignment="1">
      <alignment vertical="center" wrapText="1"/>
    </xf>
    <xf numFmtId="2" fontId="10" fillId="0" borderId="12" xfId="0" applyNumberFormat="1" applyFont="1" applyFill="1" applyBorder="1" applyAlignment="1">
      <alignment vertical="center" wrapText="1"/>
    </xf>
    <xf numFmtId="2" fontId="10" fillId="0" borderId="2" xfId="0" applyNumberFormat="1" applyFont="1" applyFill="1" applyBorder="1" applyAlignment="1">
      <alignment vertical="center" wrapText="1"/>
    </xf>
    <xf numFmtId="0" fontId="6" fillId="0" borderId="10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1" fillId="0" borderId="35" xfId="0" applyFont="1" applyBorder="1" applyAlignment="1">
      <alignment horizontal="center" vertical="center"/>
    </xf>
    <xf numFmtId="0" fontId="22" fillId="0" borderId="11" xfId="0" applyFont="1" applyBorder="1" applyAlignment="1">
      <alignment horizontal="center" vertical="center" wrapText="1"/>
    </xf>
    <xf numFmtId="0" fontId="22" fillId="0" borderId="19" xfId="0" applyFont="1" applyBorder="1" applyAlignment="1">
      <alignment horizontal="center" vertical="center" wrapText="1"/>
    </xf>
    <xf numFmtId="0" fontId="22" fillId="0" borderId="8" xfId="0" applyFont="1" applyBorder="1" applyAlignment="1">
      <alignment horizontal="center" vertical="center" wrapText="1"/>
    </xf>
    <xf numFmtId="0" fontId="22" fillId="0" borderId="12" xfId="0" applyFont="1" applyBorder="1" applyAlignment="1">
      <alignment horizontal="center" vertical="center" wrapText="1"/>
    </xf>
    <xf numFmtId="166" fontId="22" fillId="0" borderId="8" xfId="0" applyNumberFormat="1" applyFont="1" applyBorder="1" applyAlignment="1">
      <alignment horizontal="center" vertical="center" wrapText="1"/>
    </xf>
    <xf numFmtId="164" fontId="22" fillId="0" borderId="8" xfId="0" applyNumberFormat="1" applyFont="1" applyBorder="1" applyAlignment="1">
      <alignment horizontal="center" vertical="center" wrapText="1"/>
    </xf>
    <xf numFmtId="164" fontId="22" fillId="0" borderId="12" xfId="0" applyNumberFormat="1" applyFont="1" applyBorder="1" applyAlignment="1">
      <alignment horizontal="center" vertical="center" wrapText="1"/>
    </xf>
    <xf numFmtId="164" fontId="22" fillId="0" borderId="1" xfId="0" applyNumberFormat="1" applyFont="1" applyBorder="1" applyAlignment="1">
      <alignment horizontal="center" vertical="center" wrapText="1"/>
    </xf>
    <xf numFmtId="164" fontId="22" fillId="0" borderId="2" xfId="0" applyNumberFormat="1" applyFont="1" applyBorder="1" applyAlignment="1">
      <alignment horizontal="center" vertical="center" wrapText="1"/>
    </xf>
    <xf numFmtId="4" fontId="22" fillId="0" borderId="11" xfId="0" applyNumberFormat="1" applyFont="1" applyBorder="1" applyAlignment="1">
      <alignment horizontal="center" vertical="center" wrapText="1"/>
    </xf>
    <xf numFmtId="4" fontId="22" fillId="0" borderId="19" xfId="0" applyNumberFormat="1" applyFont="1" applyBorder="1" applyAlignment="1">
      <alignment horizontal="center" vertical="center" wrapText="1"/>
    </xf>
    <xf numFmtId="4" fontId="22" fillId="0" borderId="8" xfId="0" applyNumberFormat="1" applyFont="1" applyBorder="1" applyAlignment="1">
      <alignment horizontal="center" vertical="center" wrapText="1"/>
    </xf>
    <xf numFmtId="2" fontId="22" fillId="0" borderId="8" xfId="0" applyNumberFormat="1" applyFont="1" applyBorder="1" applyAlignment="1">
      <alignment horizontal="center" vertical="center" wrapText="1"/>
    </xf>
    <xf numFmtId="2" fontId="22" fillId="0" borderId="12" xfId="0" applyNumberFormat="1" applyFont="1" applyBorder="1" applyAlignment="1">
      <alignment horizontal="center" vertical="center" wrapText="1"/>
    </xf>
    <xf numFmtId="4" fontId="28" fillId="0" borderId="35" xfId="0" applyNumberFormat="1" applyFont="1" applyBorder="1" applyAlignment="1">
      <alignment vertical="center"/>
    </xf>
    <xf numFmtId="4" fontId="28" fillId="0" borderId="33" xfId="0" applyNumberFormat="1" applyFont="1" applyBorder="1" applyAlignment="1">
      <alignment vertical="center"/>
    </xf>
    <xf numFmtId="0" fontId="6" fillId="0" borderId="37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center" vertical="center" wrapText="1"/>
    </xf>
    <xf numFmtId="4" fontId="8" fillId="0" borderId="30" xfId="0" applyNumberFormat="1" applyFont="1" applyFill="1" applyBorder="1" applyAlignment="1">
      <alignment horizontal="right" vertical="center" wrapText="1"/>
    </xf>
    <xf numFmtId="4" fontId="8" fillId="0" borderId="49" xfId="0" applyNumberFormat="1" applyFont="1" applyFill="1" applyBorder="1" applyAlignment="1">
      <alignment horizontal="right" vertical="center" wrapText="1"/>
    </xf>
    <xf numFmtId="2" fontId="10" fillId="0" borderId="31" xfId="0" applyNumberFormat="1" applyFont="1" applyFill="1" applyBorder="1" applyAlignment="1">
      <alignment vertical="center" wrapText="1"/>
    </xf>
    <xf numFmtId="0" fontId="10" fillId="0" borderId="37" xfId="0" applyFont="1" applyFill="1" applyBorder="1" applyAlignment="1">
      <alignment horizontal="center" vertical="center" wrapText="1"/>
    </xf>
    <xf numFmtId="4" fontId="18" fillId="0" borderId="37" xfId="0" applyNumberFormat="1" applyFont="1" applyFill="1" applyBorder="1" applyAlignment="1">
      <alignment horizontal="right" vertical="center" wrapText="1"/>
    </xf>
    <xf numFmtId="49" fontId="15" fillId="0" borderId="37" xfId="0" applyNumberFormat="1" applyFont="1" applyFill="1" applyBorder="1" applyAlignment="1">
      <alignment horizontal="center" vertical="center" wrapText="1"/>
    </xf>
    <xf numFmtId="49" fontId="6" fillId="0" borderId="38" xfId="0" applyNumberFormat="1" applyFont="1" applyBorder="1" applyAlignment="1">
      <alignment horizontal="center" vertical="center" wrapText="1"/>
    </xf>
    <xf numFmtId="2" fontId="6" fillId="0" borderId="15" xfId="0" applyNumberFormat="1" applyFont="1" applyBorder="1" applyAlignment="1">
      <alignment vertical="center" wrapText="1"/>
    </xf>
    <xf numFmtId="49" fontId="6" fillId="0" borderId="37" xfId="0" applyNumberFormat="1" applyFont="1" applyBorder="1" applyAlignment="1">
      <alignment horizontal="center" vertical="center" wrapText="1"/>
    </xf>
    <xf numFmtId="2" fontId="6" fillId="0" borderId="37" xfId="0" applyNumberFormat="1" applyFont="1" applyBorder="1" applyAlignment="1">
      <alignment vertical="center" wrapText="1"/>
    </xf>
    <xf numFmtId="0" fontId="10" fillId="0" borderId="37" xfId="0" applyFont="1" applyBorder="1" applyAlignment="1">
      <alignment horizontal="center" vertical="center" wrapText="1"/>
    </xf>
    <xf numFmtId="0" fontId="6" fillId="0" borderId="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center" vertical="center" wrapText="1"/>
    </xf>
    <xf numFmtId="4" fontId="8" fillId="0" borderId="7" xfId="0" applyNumberFormat="1" applyFont="1" applyFill="1" applyBorder="1" applyAlignment="1">
      <alignment horizontal="right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0" fontId="1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 wrapText="1"/>
    </xf>
    <xf numFmtId="0" fontId="4" fillId="6" borderId="0" xfId="0" applyFont="1" applyFill="1" applyAlignment="1">
      <alignment horizontal="center" vertical="center" wrapText="1"/>
    </xf>
    <xf numFmtId="0" fontId="7" fillId="2" borderId="32" xfId="0" applyFont="1" applyFill="1" applyBorder="1" applyAlignment="1">
      <alignment horizontal="left" vertical="center" wrapText="1"/>
    </xf>
    <xf numFmtId="0" fontId="7" fillId="2" borderId="47" xfId="0" applyFont="1" applyFill="1" applyBorder="1" applyAlignment="1">
      <alignment horizontal="left" vertical="center" wrapText="1"/>
    </xf>
    <xf numFmtId="0" fontId="7" fillId="2" borderId="48" xfId="0" applyFont="1" applyFill="1" applyBorder="1" applyAlignment="1">
      <alignment horizontal="left" vertical="center" wrapText="1"/>
    </xf>
    <xf numFmtId="4" fontId="7" fillId="2" borderId="49" xfId="0" applyNumberFormat="1" applyFont="1" applyFill="1" applyBorder="1" applyAlignment="1">
      <alignment horizontal="left" vertical="center" wrapText="1"/>
    </xf>
    <xf numFmtId="4" fontId="7" fillId="2" borderId="50" xfId="0" applyNumberFormat="1" applyFont="1" applyFill="1" applyBorder="1" applyAlignment="1">
      <alignment horizontal="left" vertical="center" wrapText="1"/>
    </xf>
    <xf numFmtId="4" fontId="7" fillId="2" borderId="51" xfId="0" applyNumberFormat="1" applyFont="1" applyFill="1" applyBorder="1" applyAlignment="1">
      <alignment horizontal="left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7" borderId="11" xfId="0" applyFont="1" applyFill="1" applyBorder="1" applyAlignment="1">
      <alignment horizontal="center" vertical="center" wrapText="1"/>
    </xf>
    <xf numFmtId="0" fontId="2" fillId="7" borderId="19" xfId="0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7" borderId="10" xfId="0" applyFont="1" applyFill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/>
    </xf>
    <xf numFmtId="0" fontId="1" fillId="0" borderId="45" xfId="0" applyFont="1" applyBorder="1" applyAlignment="1">
      <alignment horizontal="center" vertical="center"/>
    </xf>
    <xf numFmtId="0" fontId="1" fillId="0" borderId="46" xfId="0" applyFont="1" applyBorder="1" applyAlignment="1">
      <alignment horizontal="center" vertical="center"/>
    </xf>
    <xf numFmtId="0" fontId="1" fillId="0" borderId="52" xfId="0" applyFont="1" applyBorder="1" applyAlignment="1">
      <alignment horizontal="center" vertical="center"/>
    </xf>
    <xf numFmtId="0" fontId="1" fillId="0" borderId="53" xfId="0" applyFont="1" applyBorder="1" applyAlignment="1">
      <alignment horizontal="center" vertical="center"/>
    </xf>
    <xf numFmtId="0" fontId="1" fillId="0" borderId="54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6" fillId="0" borderId="11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0" fillId="0" borderId="9" xfId="0" applyBorder="1" applyAlignment="1">
      <alignment horizontal="center" vertical="center"/>
    </xf>
    <xf numFmtId="0" fontId="6" fillId="0" borderId="8" xfId="0" applyFont="1" applyFill="1" applyBorder="1" applyAlignment="1">
      <alignment horizontal="left" vertical="center" wrapText="1"/>
    </xf>
    <xf numFmtId="0" fontId="1" fillId="0" borderId="9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5" fillId="3" borderId="18" xfId="0" applyFont="1" applyFill="1" applyBorder="1" applyAlignment="1">
      <alignment horizontal="left" vertical="center" wrapText="1"/>
    </xf>
    <xf numFmtId="0" fontId="5" fillId="3" borderId="35" xfId="0" applyFont="1" applyFill="1" applyBorder="1" applyAlignment="1">
      <alignment horizontal="left" vertical="center" wrapText="1"/>
    </xf>
    <xf numFmtId="0" fontId="2" fillId="3" borderId="30" xfId="0" applyFont="1" applyFill="1" applyBorder="1" applyAlignment="1">
      <alignment horizontal="left" vertical="center" wrapText="1"/>
    </xf>
    <xf numFmtId="0" fontId="2" fillId="3" borderId="49" xfId="0" applyFont="1" applyFill="1" applyBorder="1" applyAlignment="1">
      <alignment horizontal="left" vertical="center" wrapText="1"/>
    </xf>
    <xf numFmtId="0" fontId="2" fillId="3" borderId="26" xfId="0" applyFont="1" applyFill="1" applyBorder="1" applyAlignment="1">
      <alignment horizontal="left" vertical="center" wrapText="1"/>
    </xf>
    <xf numFmtId="0" fontId="2" fillId="3" borderId="42" xfId="0" applyFont="1" applyFill="1" applyBorder="1" applyAlignment="1">
      <alignment horizontal="left" vertical="center" wrapText="1"/>
    </xf>
    <xf numFmtId="0" fontId="5" fillId="3" borderId="21" xfId="0" applyFont="1" applyFill="1" applyBorder="1" applyAlignment="1">
      <alignment horizontal="left" vertical="center" wrapText="1"/>
    </xf>
    <xf numFmtId="0" fontId="5" fillId="3" borderId="13" xfId="0" applyFont="1" applyFill="1" applyBorder="1" applyAlignment="1">
      <alignment horizontal="left" vertical="center" wrapText="1"/>
    </xf>
    <xf numFmtId="0" fontId="2" fillId="3" borderId="11" xfId="0" applyFont="1" applyFill="1" applyBorder="1" applyAlignment="1">
      <alignment horizontal="left" vertical="center" wrapText="1"/>
    </xf>
    <xf numFmtId="0" fontId="2" fillId="3" borderId="25" xfId="0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left" vertical="center" wrapText="1"/>
    </xf>
    <xf numFmtId="0" fontId="2" fillId="3" borderId="27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right" vertical="center"/>
    </xf>
    <xf numFmtId="0" fontId="6" fillId="0" borderId="15" xfId="0" applyFont="1" applyFill="1" applyBorder="1" applyAlignment="1">
      <alignment horizontal="left" vertical="center" wrapText="1"/>
    </xf>
    <xf numFmtId="0" fontId="6" fillId="0" borderId="30" xfId="0" applyFont="1" applyFill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26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7" xfId="0" applyFont="1" applyBorder="1" applyAlignment="1">
      <alignment horizontal="left" vertical="center" wrapText="1"/>
    </xf>
    <xf numFmtId="0" fontId="1" fillId="2" borderId="18" xfId="0" applyFont="1" applyFill="1" applyBorder="1" applyAlignment="1">
      <alignment horizontal="left" vertical="center" wrapText="1"/>
    </xf>
    <xf numFmtId="0" fontId="1" fillId="2" borderId="35" xfId="0" applyFont="1" applyFill="1" applyBorder="1" applyAlignment="1">
      <alignment horizontal="left" vertical="center" wrapText="1"/>
    </xf>
    <xf numFmtId="0" fontId="1" fillId="2" borderId="33" xfId="0" applyFont="1" applyFill="1" applyBorder="1" applyAlignment="1">
      <alignment horizontal="left" vertical="center" wrapText="1"/>
    </xf>
    <xf numFmtId="0" fontId="1" fillId="2" borderId="55" xfId="0" applyFont="1" applyFill="1" applyBorder="1" applyAlignment="1">
      <alignment horizontal="left" vertical="center" wrapText="1"/>
    </xf>
    <xf numFmtId="0" fontId="1" fillId="2" borderId="0" xfId="0" applyFont="1" applyFill="1" applyBorder="1" applyAlignment="1">
      <alignment horizontal="left" vertical="center" wrapText="1"/>
    </xf>
    <xf numFmtId="0" fontId="8" fillId="0" borderId="18" xfId="0" applyFont="1" applyBorder="1" applyAlignment="1">
      <alignment horizontal="left" vertical="center" wrapText="1"/>
    </xf>
    <xf numFmtId="0" fontId="8" fillId="0" borderId="35" xfId="0" applyFont="1" applyBorder="1" applyAlignment="1">
      <alignment horizontal="left" vertical="center" wrapText="1"/>
    </xf>
    <xf numFmtId="0" fontId="2" fillId="0" borderId="30" xfId="0" applyFont="1" applyBorder="1" applyAlignment="1">
      <alignment horizontal="left" vertical="center" wrapText="1"/>
    </xf>
    <xf numFmtId="0" fontId="2" fillId="0" borderId="49" xfId="0" applyFont="1" applyBorder="1" applyAlignment="1">
      <alignment horizontal="left" vertical="center" wrapText="1"/>
    </xf>
    <xf numFmtId="0" fontId="2" fillId="3" borderId="15" xfId="0" applyFont="1" applyFill="1" applyBorder="1" applyAlignment="1">
      <alignment horizontal="left" vertical="center" wrapText="1"/>
    </xf>
    <xf numFmtId="0" fontId="2" fillId="3" borderId="32" xfId="0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0" fillId="0" borderId="14" xfId="0" applyBorder="1" applyAlignment="1">
      <alignment horizontal="center" vertical="center"/>
    </xf>
    <xf numFmtId="0" fontId="24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left" vertical="center" wrapText="1"/>
    </xf>
    <xf numFmtId="2" fontId="10" fillId="0" borderId="12" xfId="0" applyNumberFormat="1" applyFont="1" applyFill="1" applyBorder="1" applyAlignment="1">
      <alignment horizontal="center" vertical="center" wrapText="1"/>
    </xf>
    <xf numFmtId="2" fontId="15" fillId="0" borderId="26" xfId="0" applyNumberFormat="1" applyFont="1" applyFill="1" applyBorder="1" applyAlignment="1">
      <alignment horizontal="left" vertical="center" wrapText="1"/>
    </xf>
    <xf numFmtId="2" fontId="15" fillId="0" borderId="42" xfId="0" applyNumberFormat="1" applyFont="1" applyFill="1" applyBorder="1" applyAlignment="1">
      <alignment horizontal="left" vertical="center" wrapText="1"/>
    </xf>
    <xf numFmtId="2" fontId="15" fillId="0" borderId="48" xfId="0" applyNumberFormat="1" applyFont="1" applyFill="1" applyBorder="1" applyAlignment="1">
      <alignment horizontal="left" vertical="center" wrapText="1"/>
    </xf>
    <xf numFmtId="0" fontId="5" fillId="0" borderId="30" xfId="0" applyFont="1" applyFill="1" applyBorder="1" applyAlignment="1">
      <alignment horizontal="left" vertical="center" wrapText="1"/>
    </xf>
    <xf numFmtId="0" fontId="24" fillId="0" borderId="8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1" fillId="0" borderId="8" xfId="0" applyFont="1" applyFill="1" applyBorder="1" applyAlignment="1">
      <alignment horizontal="left" vertical="center" wrapText="1"/>
    </xf>
    <xf numFmtId="0" fontId="15" fillId="0" borderId="44" xfId="0" applyFont="1" applyFill="1" applyBorder="1" applyAlignment="1">
      <alignment horizontal="left" vertical="center" wrapText="1"/>
    </xf>
    <xf numFmtId="0" fontId="15" fillId="0" borderId="45" xfId="0" applyFont="1" applyFill="1" applyBorder="1" applyAlignment="1">
      <alignment horizontal="left" vertical="center" wrapText="1"/>
    </xf>
    <xf numFmtId="0" fontId="15" fillId="0" borderId="46" xfId="0" applyFont="1" applyFill="1" applyBorder="1" applyAlignment="1">
      <alignment horizontal="left" vertical="center" wrapText="1"/>
    </xf>
    <xf numFmtId="0" fontId="10" fillId="0" borderId="38" xfId="0" applyFont="1" applyFill="1" applyBorder="1" applyAlignment="1">
      <alignment horizontal="center" vertical="center" wrapText="1"/>
    </xf>
    <xf numFmtId="0" fontId="10" fillId="0" borderId="56" xfId="0" applyFont="1" applyFill="1" applyBorder="1" applyAlignment="1">
      <alignment horizontal="center" vertical="center" wrapText="1"/>
    </xf>
    <xf numFmtId="0" fontId="6" fillId="0" borderId="9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left" vertical="center" wrapText="1"/>
    </xf>
    <xf numFmtId="0" fontId="10" fillId="0" borderId="57" xfId="0" applyFont="1" applyFill="1" applyBorder="1" applyAlignment="1">
      <alignment horizontal="left" vertical="center" wrapText="1"/>
    </xf>
    <xf numFmtId="0" fontId="10" fillId="0" borderId="39" xfId="0" applyFont="1" applyFill="1" applyBorder="1" applyAlignment="1">
      <alignment horizontal="left" vertical="center" wrapText="1"/>
    </xf>
    <xf numFmtId="0" fontId="10" fillId="0" borderId="51" xfId="0" applyFont="1" applyFill="1" applyBorder="1" applyAlignment="1">
      <alignment horizontal="left" vertical="center" wrapText="1"/>
    </xf>
    <xf numFmtId="0" fontId="5" fillId="0" borderId="21" xfId="0" applyFont="1" applyFill="1" applyBorder="1" applyAlignment="1">
      <alignment horizontal="left" vertical="center" wrapText="1"/>
    </xf>
    <xf numFmtId="0" fontId="5" fillId="0" borderId="41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left" vertical="center" wrapText="1"/>
    </xf>
    <xf numFmtId="0" fontId="4" fillId="0" borderId="8" xfId="0" applyFont="1" applyFill="1" applyBorder="1" applyAlignment="1">
      <alignment horizontal="justify" vertical="center" wrapText="1"/>
    </xf>
    <xf numFmtId="0" fontId="4" fillId="0" borderId="57" xfId="0" applyFont="1" applyFill="1" applyBorder="1" applyAlignment="1">
      <alignment horizontal="justify" vertical="center" wrapText="1"/>
    </xf>
    <xf numFmtId="0" fontId="10" fillId="0" borderId="12" xfId="0" applyFont="1" applyFill="1" applyBorder="1" applyAlignment="1">
      <alignment horizontal="center" vertical="center" wrapText="1"/>
    </xf>
    <xf numFmtId="0" fontId="10" fillId="0" borderId="58" xfId="0" applyFont="1" applyFill="1" applyBorder="1" applyAlignment="1">
      <alignment horizontal="center" vertical="center" wrapText="1"/>
    </xf>
    <xf numFmtId="0" fontId="4" fillId="0" borderId="30" xfId="0" applyFont="1" applyFill="1" applyBorder="1" applyAlignment="1">
      <alignment horizontal="justify" vertical="center" wrapText="1"/>
    </xf>
    <xf numFmtId="0" fontId="12" fillId="0" borderId="0" xfId="0" applyFont="1" applyFill="1" applyAlignment="1">
      <alignment horizontal="right" vertical="center"/>
    </xf>
    <xf numFmtId="0" fontId="12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/>
    </xf>
    <xf numFmtId="0" fontId="13" fillId="0" borderId="0" xfId="0" applyFont="1" applyFill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4" fillId="0" borderId="11" xfId="0" applyFont="1" applyFill="1" applyBorder="1" applyAlignment="1">
      <alignment vertical="center" wrapText="1"/>
    </xf>
    <xf numFmtId="0" fontId="4" fillId="0" borderId="28" xfId="0" applyFont="1" applyFill="1" applyBorder="1" applyAlignment="1">
      <alignment vertical="center" wrapText="1"/>
    </xf>
    <xf numFmtId="0" fontId="5" fillId="0" borderId="11" xfId="0" applyFont="1" applyFill="1" applyBorder="1" applyAlignment="1">
      <alignment horizontal="left" vertical="center" wrapText="1"/>
    </xf>
    <xf numFmtId="0" fontId="19" fillId="0" borderId="9" xfId="0" applyFont="1" applyBorder="1" applyAlignment="1">
      <alignment vertical="top" wrapText="1"/>
    </xf>
    <xf numFmtId="0" fontId="19" fillId="0" borderId="3" xfId="0" applyFont="1" applyBorder="1" applyAlignment="1">
      <alignment vertical="top" wrapText="1"/>
    </xf>
    <xf numFmtId="0" fontId="6" fillId="0" borderId="15" xfId="0" applyFont="1" applyBorder="1" applyAlignment="1">
      <alignment horizontal="center" vertical="center" wrapText="1"/>
    </xf>
    <xf numFmtId="0" fontId="6" fillId="0" borderId="23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4" fontId="27" fillId="0" borderId="11" xfId="0" applyNumberFormat="1" applyFont="1" applyBorder="1" applyAlignment="1">
      <alignment horizontal="center" vertical="center"/>
    </xf>
    <xf numFmtId="4" fontId="27" fillId="0" borderId="8" xfId="0" applyNumberFormat="1" applyFont="1" applyBorder="1" applyAlignment="1">
      <alignment horizontal="center" vertical="center"/>
    </xf>
    <xf numFmtId="0" fontId="19" fillId="0" borderId="10" xfId="0" applyFont="1" applyBorder="1" applyAlignment="1">
      <alignment vertical="center" wrapText="1"/>
    </xf>
    <xf numFmtId="0" fontId="19" fillId="0" borderId="9" xfId="0" applyFont="1" applyBorder="1" applyAlignment="1">
      <alignment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36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164" fontId="1" fillId="0" borderId="11" xfId="0" applyNumberFormat="1" applyFont="1" applyBorder="1" applyAlignment="1">
      <alignment horizontal="center" vertical="center"/>
    </xf>
    <xf numFmtId="164" fontId="1" fillId="0" borderId="8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4" fontId="27" fillId="0" borderId="19" xfId="0" applyNumberFormat="1" applyFont="1" applyBorder="1" applyAlignment="1">
      <alignment horizontal="center" vertical="center"/>
    </xf>
    <xf numFmtId="4" fontId="27" fillId="0" borderId="12" xfId="0" applyNumberFormat="1" applyFont="1" applyBorder="1" applyAlignment="1">
      <alignment horizontal="center" vertical="center"/>
    </xf>
    <xf numFmtId="167" fontId="22" fillId="0" borderId="15" xfId="0" applyNumberFormat="1" applyFont="1" applyBorder="1" applyAlignment="1">
      <alignment horizontal="center" vertical="center"/>
    </xf>
    <xf numFmtId="167" fontId="22" fillId="0" borderId="23" xfId="0" applyNumberFormat="1" applyFont="1" applyBorder="1" applyAlignment="1">
      <alignment horizontal="center" vertical="center"/>
    </xf>
    <xf numFmtId="0" fontId="27" fillId="0" borderId="8" xfId="0" applyFont="1" applyBorder="1" applyAlignment="1">
      <alignment horizontal="center" vertical="center"/>
    </xf>
    <xf numFmtId="0" fontId="27" fillId="0" borderId="1" xfId="0" applyFont="1" applyBorder="1" applyAlignment="1">
      <alignment horizontal="center" vertical="center"/>
    </xf>
    <xf numFmtId="2" fontId="27" fillId="0" borderId="12" xfId="0" applyNumberFormat="1" applyFont="1" applyBorder="1" applyAlignment="1">
      <alignment horizontal="center" vertical="center"/>
    </xf>
    <xf numFmtId="2" fontId="27" fillId="0" borderId="2" xfId="0" applyNumberFormat="1" applyFont="1" applyBorder="1" applyAlignment="1">
      <alignment horizontal="center" vertical="center"/>
    </xf>
    <xf numFmtId="0" fontId="12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8" fillId="0" borderId="10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164" fontId="2" fillId="0" borderId="11" xfId="0" applyNumberFormat="1" applyFont="1" applyBorder="1" applyAlignment="1">
      <alignment horizontal="center"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25" xfId="0" applyFont="1" applyBorder="1" applyAlignment="1">
      <alignment horizontal="center" vertical="center" wrapText="1"/>
    </xf>
    <xf numFmtId="4" fontId="27" fillId="0" borderId="11" xfId="0" applyNumberFormat="1" applyFont="1" applyBorder="1" applyAlignment="1">
      <alignment horizontal="center" vertical="center" wrapText="1"/>
    </xf>
    <xf numFmtId="4" fontId="27" fillId="0" borderId="8" xfId="0" applyNumberFormat="1" applyFont="1" applyBorder="1" applyAlignment="1">
      <alignment horizontal="center" vertical="center" wrapText="1"/>
    </xf>
    <xf numFmtId="4" fontId="27" fillId="0" borderId="1" xfId="0" applyNumberFormat="1" applyFont="1" applyBorder="1" applyAlignment="1">
      <alignment horizontal="center" vertical="center" wrapText="1"/>
    </xf>
    <xf numFmtId="4" fontId="27" fillId="0" borderId="19" xfId="0" applyNumberFormat="1" applyFont="1" applyBorder="1" applyAlignment="1">
      <alignment horizontal="center" vertical="center" wrapText="1"/>
    </xf>
    <xf numFmtId="4" fontId="27" fillId="0" borderId="12" xfId="0" applyNumberFormat="1" applyFont="1" applyBorder="1" applyAlignment="1">
      <alignment horizontal="center" vertical="center" wrapText="1"/>
    </xf>
    <xf numFmtId="4" fontId="27" fillId="0" borderId="2" xfId="0" applyNumberFormat="1" applyFont="1" applyBorder="1" applyAlignment="1">
      <alignment horizontal="center" vertical="center" wrapText="1"/>
    </xf>
    <xf numFmtId="0" fontId="2" fillId="0" borderId="43" xfId="0" applyFont="1" applyBorder="1" applyAlignment="1">
      <alignment horizontal="center" vertical="center" wrapText="1"/>
    </xf>
    <xf numFmtId="0" fontId="2" fillId="0" borderId="40" xfId="0" applyFont="1" applyBorder="1" applyAlignment="1">
      <alignment horizontal="center" vertical="center" wrapText="1"/>
    </xf>
  </cellXfs>
  <cellStyles count="6">
    <cellStyle name="Обычный" xfId="0" builtinId="0"/>
    <cellStyle name="Обычный 2" xfId="1"/>
    <cellStyle name="Обычный 2 2" xfId="2"/>
    <cellStyle name="Финансовый" xfId="3" builtinId="3"/>
    <cellStyle name="Финансовый 2" xfId="4"/>
    <cellStyle name="Финансовый 2 2" xfId="5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4">
    <pageSetUpPr fitToPage="1"/>
  </sheetPr>
  <dimension ref="A1:T49"/>
  <sheetViews>
    <sheetView showZeros="0" zoomScale="70" zoomScaleNormal="70" workbookViewId="0">
      <selection activeCell="D3" sqref="D3:K3"/>
    </sheetView>
  </sheetViews>
  <sheetFormatPr defaultRowHeight="15.75"/>
  <cols>
    <col min="1" max="1" width="3.875" style="16" customWidth="1"/>
    <col min="2" max="2" width="56.125" style="66" customWidth="1"/>
    <col min="3" max="3" width="11" style="16" customWidth="1"/>
    <col min="4" max="5" width="10.75" style="16" customWidth="1"/>
    <col min="6" max="6" width="13.75" style="16" customWidth="1"/>
    <col min="7" max="8" width="10.875" style="16" customWidth="1"/>
    <col min="9" max="9" width="9.875" style="16" customWidth="1"/>
    <col min="10" max="11" width="10.75" style="16" customWidth="1"/>
    <col min="12" max="12" width="13.125" style="16" customWidth="1"/>
    <col min="13" max="14" width="7.75" style="16" customWidth="1"/>
    <col min="15" max="15" width="12.75" style="16" customWidth="1"/>
    <col min="16" max="17" width="10.75" style="16" customWidth="1"/>
    <col min="18" max="18" width="14" style="16" customWidth="1"/>
    <col min="19" max="20" width="7.625" style="16" customWidth="1"/>
    <col min="21" max="16384" width="9" style="16"/>
  </cols>
  <sheetData>
    <row r="1" spans="1:20">
      <c r="P1" s="285" t="s">
        <v>97</v>
      </c>
      <c r="Q1" s="285"/>
      <c r="R1" s="285"/>
      <c r="S1" s="285"/>
      <c r="T1" s="285"/>
    </row>
    <row r="2" spans="1:20">
      <c r="P2" s="16" t="s">
        <v>98</v>
      </c>
      <c r="Q2" s="16" t="s">
        <v>94</v>
      </c>
      <c r="S2" s="16" t="s">
        <v>95</v>
      </c>
    </row>
    <row r="3" spans="1:20" ht="20.25">
      <c r="B3" s="67"/>
      <c r="C3" s="40"/>
      <c r="D3" s="286" t="s">
        <v>99</v>
      </c>
      <c r="E3" s="286"/>
      <c r="F3" s="286"/>
      <c r="G3" s="286"/>
      <c r="H3" s="286"/>
      <c r="I3" s="286"/>
      <c r="J3" s="286"/>
      <c r="K3" s="286"/>
      <c r="L3" s="40"/>
      <c r="M3" s="40"/>
      <c r="N3" s="40"/>
      <c r="O3" s="18"/>
      <c r="R3" s="40"/>
      <c r="S3" s="40"/>
      <c r="T3" s="40"/>
    </row>
    <row r="4" spans="1:20" ht="15.75" customHeight="1">
      <c r="B4" s="67"/>
      <c r="C4" s="40"/>
      <c r="D4" s="40"/>
      <c r="E4" s="40"/>
      <c r="F4" s="40" t="s">
        <v>100</v>
      </c>
      <c r="G4" s="287" t="s">
        <v>101</v>
      </c>
      <c r="H4" s="287"/>
      <c r="I4" s="40"/>
      <c r="J4" s="40"/>
      <c r="K4" s="40"/>
      <c r="L4" s="40"/>
      <c r="M4" s="40"/>
      <c r="N4" s="40"/>
      <c r="O4" s="40"/>
      <c r="P4" s="40"/>
      <c r="Q4" s="40"/>
      <c r="R4" s="40"/>
      <c r="S4" s="40"/>
      <c r="T4" s="40"/>
    </row>
    <row r="5" spans="1:20" ht="16.5" thickBot="1">
      <c r="A5" s="41"/>
      <c r="B5" s="68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</row>
    <row r="6" spans="1:20" s="5" customFormat="1" ht="12.75">
      <c r="A6" s="294" t="s">
        <v>5</v>
      </c>
      <c r="B6" s="69"/>
      <c r="C6" s="296" t="s">
        <v>102</v>
      </c>
      <c r="D6" s="296"/>
      <c r="E6" s="296"/>
      <c r="F6" s="296"/>
      <c r="G6" s="296"/>
      <c r="H6" s="297"/>
      <c r="I6" s="294" t="s">
        <v>103</v>
      </c>
      <c r="J6" s="298"/>
      <c r="K6" s="298"/>
      <c r="L6" s="298"/>
      <c r="M6" s="298"/>
      <c r="N6" s="299"/>
      <c r="O6" s="300" t="s">
        <v>104</v>
      </c>
      <c r="P6" s="296"/>
      <c r="Q6" s="296"/>
      <c r="R6" s="296"/>
      <c r="S6" s="296"/>
      <c r="T6" s="297"/>
    </row>
    <row r="7" spans="1:20" s="5" customFormat="1" ht="51">
      <c r="A7" s="295"/>
      <c r="B7" s="70" t="s">
        <v>105</v>
      </c>
      <c r="C7" s="42" t="s">
        <v>106</v>
      </c>
      <c r="D7" s="30" t="s">
        <v>13</v>
      </c>
      <c r="E7" s="30" t="s">
        <v>14</v>
      </c>
      <c r="F7" s="30" t="s">
        <v>10</v>
      </c>
      <c r="G7" s="30" t="s">
        <v>107</v>
      </c>
      <c r="H7" s="31" t="s">
        <v>20</v>
      </c>
      <c r="I7" s="43" t="s">
        <v>106</v>
      </c>
      <c r="J7" s="30" t="s">
        <v>13</v>
      </c>
      <c r="K7" s="30" t="s">
        <v>14</v>
      </c>
      <c r="L7" s="30" t="s">
        <v>10</v>
      </c>
      <c r="M7" s="30" t="s">
        <v>107</v>
      </c>
      <c r="N7" s="31" t="s">
        <v>20</v>
      </c>
      <c r="O7" s="43" t="s">
        <v>106</v>
      </c>
      <c r="P7" s="30" t="s">
        <v>13</v>
      </c>
      <c r="Q7" s="30" t="s">
        <v>14</v>
      </c>
      <c r="R7" s="30" t="s">
        <v>10</v>
      </c>
      <c r="S7" s="30" t="s">
        <v>107</v>
      </c>
      <c r="T7" s="31" t="s">
        <v>20</v>
      </c>
    </row>
    <row r="8" spans="1:20" s="5" customFormat="1" ht="48" customHeight="1" thickBot="1">
      <c r="A8" s="35"/>
      <c r="B8" s="288" t="s">
        <v>23</v>
      </c>
      <c r="C8" s="289"/>
      <c r="D8" s="289"/>
      <c r="E8" s="289"/>
      <c r="F8" s="289"/>
      <c r="G8" s="289"/>
      <c r="H8" s="289"/>
      <c r="I8" s="289"/>
      <c r="J8" s="289"/>
      <c r="K8" s="289"/>
      <c r="L8" s="289"/>
      <c r="M8" s="289"/>
      <c r="N8" s="289"/>
      <c r="O8" s="289"/>
      <c r="P8" s="289"/>
      <c r="Q8" s="289"/>
      <c r="R8" s="289"/>
      <c r="S8" s="289"/>
      <c r="T8" s="290"/>
    </row>
    <row r="9" spans="1:20" ht="31.5">
      <c r="A9" s="28"/>
      <c r="B9" s="71" t="s">
        <v>24</v>
      </c>
      <c r="C9" s="44">
        <f>SUM(D9:H9)</f>
        <v>1792.8</v>
      </c>
      <c r="D9" s="37"/>
      <c r="E9" s="37"/>
      <c r="F9" s="60">
        <v>1792.8</v>
      </c>
      <c r="G9" s="37"/>
      <c r="H9" s="38"/>
      <c r="I9" s="46">
        <f>SUM(J9:N9)</f>
        <v>0</v>
      </c>
      <c r="J9" s="45"/>
      <c r="K9" s="45"/>
      <c r="L9" s="37"/>
      <c r="M9" s="45"/>
      <c r="N9" s="47"/>
      <c r="O9" s="46">
        <f>SUM(P9:T9)</f>
        <v>-1792.8</v>
      </c>
      <c r="P9" s="45">
        <f t="shared" ref="P9:T11" si="0">J9-D9</f>
        <v>0</v>
      </c>
      <c r="Q9" s="45">
        <f t="shared" si="0"/>
        <v>0</v>
      </c>
      <c r="R9" s="45">
        <f t="shared" si="0"/>
        <v>-1792.8</v>
      </c>
      <c r="S9" s="45">
        <f t="shared" si="0"/>
        <v>0</v>
      </c>
      <c r="T9" s="47">
        <f t="shared" si="0"/>
        <v>0</v>
      </c>
    </row>
    <row r="10" spans="1:20" ht="31.5">
      <c r="A10" s="52"/>
      <c r="B10" s="72" t="s">
        <v>25</v>
      </c>
      <c r="C10" s="44">
        <f t="shared" ref="C10:C38" si="1">SUM(D10:H10)</f>
        <v>0</v>
      </c>
      <c r="D10" s="54"/>
      <c r="E10" s="54"/>
      <c r="F10" s="54"/>
      <c r="G10" s="54"/>
      <c r="H10" s="55"/>
      <c r="I10" s="56"/>
      <c r="J10" s="57"/>
      <c r="K10" s="57"/>
      <c r="L10" s="54"/>
      <c r="M10" s="57"/>
      <c r="N10" s="58"/>
      <c r="O10" s="46">
        <f>SUM(P10:T10)</f>
        <v>0</v>
      </c>
      <c r="P10" s="45">
        <f t="shared" si="0"/>
        <v>0</v>
      </c>
      <c r="Q10" s="45">
        <f t="shared" si="0"/>
        <v>0</v>
      </c>
      <c r="R10" s="45">
        <f t="shared" si="0"/>
        <v>0</v>
      </c>
      <c r="S10" s="45">
        <f t="shared" si="0"/>
        <v>0</v>
      </c>
      <c r="T10" s="47">
        <f t="shared" si="0"/>
        <v>0</v>
      </c>
    </row>
    <row r="11" spans="1:20" ht="32.25" thickBot="1">
      <c r="A11" s="52"/>
      <c r="B11" s="73" t="s">
        <v>26</v>
      </c>
      <c r="C11" s="53">
        <f t="shared" si="1"/>
        <v>0</v>
      </c>
      <c r="D11" s="54"/>
      <c r="E11" s="54"/>
      <c r="F11" s="54"/>
      <c r="G11" s="54"/>
      <c r="H11" s="55"/>
      <c r="I11" s="56"/>
      <c r="J11" s="57"/>
      <c r="K11" s="57"/>
      <c r="L11" s="54"/>
      <c r="M11" s="57"/>
      <c r="N11" s="58"/>
      <c r="O11" s="56">
        <f>SUM(P11:T11)</f>
        <v>0</v>
      </c>
      <c r="P11" s="57">
        <f t="shared" si="0"/>
        <v>0</v>
      </c>
      <c r="Q11" s="57">
        <f t="shared" si="0"/>
        <v>0</v>
      </c>
      <c r="R11" s="57">
        <f t="shared" si="0"/>
        <v>0</v>
      </c>
      <c r="S11" s="57">
        <f t="shared" si="0"/>
        <v>0</v>
      </c>
      <c r="T11" s="58">
        <f t="shared" si="0"/>
        <v>0</v>
      </c>
    </row>
    <row r="12" spans="1:20" ht="34.5" customHeight="1" thickBot="1">
      <c r="A12" s="76"/>
      <c r="B12" s="77" t="s">
        <v>112</v>
      </c>
      <c r="C12" s="86">
        <f>SUM(C9:C11)</f>
        <v>1792.8</v>
      </c>
      <c r="D12" s="87">
        <f t="shared" ref="D12:T12" si="2">SUM(D9:D11)</f>
        <v>0</v>
      </c>
      <c r="E12" s="87">
        <f t="shared" si="2"/>
        <v>0</v>
      </c>
      <c r="F12" s="87">
        <f t="shared" si="2"/>
        <v>1792.8</v>
      </c>
      <c r="G12" s="87">
        <f t="shared" si="2"/>
        <v>0</v>
      </c>
      <c r="H12" s="88">
        <f t="shared" si="2"/>
        <v>0</v>
      </c>
      <c r="I12" s="86">
        <f t="shared" si="2"/>
        <v>0</v>
      </c>
      <c r="J12" s="87">
        <f t="shared" si="2"/>
        <v>0</v>
      </c>
      <c r="K12" s="87">
        <f t="shared" si="2"/>
        <v>0</v>
      </c>
      <c r="L12" s="87">
        <f t="shared" si="2"/>
        <v>0</v>
      </c>
      <c r="M12" s="87">
        <f t="shared" si="2"/>
        <v>0</v>
      </c>
      <c r="N12" s="88">
        <f t="shared" si="2"/>
        <v>0</v>
      </c>
      <c r="O12" s="86">
        <f t="shared" si="2"/>
        <v>-1792.8</v>
      </c>
      <c r="P12" s="87">
        <f t="shared" si="2"/>
        <v>0</v>
      </c>
      <c r="Q12" s="87">
        <f t="shared" si="2"/>
        <v>0</v>
      </c>
      <c r="R12" s="87">
        <f t="shared" si="2"/>
        <v>-1792.8</v>
      </c>
      <c r="S12" s="87">
        <f t="shared" si="2"/>
        <v>0</v>
      </c>
      <c r="T12" s="88">
        <f t="shared" si="2"/>
        <v>0</v>
      </c>
    </row>
    <row r="13" spans="1:20" ht="24" customHeight="1">
      <c r="A13" s="75"/>
      <c r="B13" s="291" t="s">
        <v>27</v>
      </c>
      <c r="C13" s="292"/>
      <c r="D13" s="292"/>
      <c r="E13" s="292"/>
      <c r="F13" s="292"/>
      <c r="G13" s="292"/>
      <c r="H13" s="292"/>
      <c r="I13" s="292"/>
      <c r="J13" s="292"/>
      <c r="K13" s="292"/>
      <c r="L13" s="292"/>
      <c r="M13" s="292"/>
      <c r="N13" s="292"/>
      <c r="O13" s="292"/>
      <c r="P13" s="292"/>
      <c r="Q13" s="292"/>
      <c r="R13" s="292"/>
      <c r="S13" s="292"/>
      <c r="T13" s="293"/>
    </row>
    <row r="14" spans="1:20" ht="43.5" customHeight="1">
      <c r="A14" s="52"/>
      <c r="B14" s="72" t="s">
        <v>29</v>
      </c>
      <c r="C14" s="44">
        <f t="shared" si="1"/>
        <v>5200</v>
      </c>
      <c r="D14" s="59"/>
      <c r="E14" s="54"/>
      <c r="F14" s="59">
        <v>5200</v>
      </c>
      <c r="G14" s="54"/>
      <c r="H14" s="55"/>
      <c r="I14" s="56"/>
      <c r="J14" s="57"/>
      <c r="K14" s="57"/>
      <c r="L14" s="54"/>
      <c r="M14" s="57"/>
      <c r="N14" s="58"/>
      <c r="O14" s="46">
        <f t="shared" ref="O14:O38" si="3">SUM(P14:T14)</f>
        <v>-5200</v>
      </c>
      <c r="P14" s="45">
        <f t="shared" ref="P14:P38" si="4">J14-D14</f>
        <v>0</v>
      </c>
      <c r="Q14" s="45">
        <f t="shared" ref="Q14:Q38" si="5">K14-E14</f>
        <v>0</v>
      </c>
      <c r="R14" s="45">
        <f t="shared" ref="R14:R38" si="6">L14-F14</f>
        <v>-5200</v>
      </c>
      <c r="S14" s="45">
        <f t="shared" ref="S14:S38" si="7">M14-G14</f>
        <v>0</v>
      </c>
      <c r="T14" s="47">
        <f t="shared" ref="T14:T38" si="8">N14-H14</f>
        <v>0</v>
      </c>
    </row>
    <row r="15" spans="1:20" ht="31.5">
      <c r="A15" s="52"/>
      <c r="B15" s="72" t="s">
        <v>30</v>
      </c>
      <c r="C15" s="44">
        <f t="shared" si="1"/>
        <v>1300</v>
      </c>
      <c r="D15" s="59"/>
      <c r="E15" s="54"/>
      <c r="F15" s="59">
        <v>1300</v>
      </c>
      <c r="G15" s="54"/>
      <c r="H15" s="55"/>
      <c r="I15" s="56"/>
      <c r="J15" s="57"/>
      <c r="K15" s="57"/>
      <c r="L15" s="54"/>
      <c r="M15" s="57"/>
      <c r="N15" s="58"/>
      <c r="O15" s="46">
        <f t="shared" si="3"/>
        <v>-1300</v>
      </c>
      <c r="P15" s="45">
        <f t="shared" si="4"/>
        <v>0</v>
      </c>
      <c r="Q15" s="45">
        <f t="shared" si="5"/>
        <v>0</v>
      </c>
      <c r="R15" s="45">
        <f t="shared" si="6"/>
        <v>-1300</v>
      </c>
      <c r="S15" s="45">
        <f t="shared" si="7"/>
        <v>0</v>
      </c>
      <c r="T15" s="47">
        <f t="shared" si="8"/>
        <v>0</v>
      </c>
    </row>
    <row r="16" spans="1:20" ht="31.5">
      <c r="A16" s="52"/>
      <c r="B16" s="72" t="s">
        <v>31</v>
      </c>
      <c r="C16" s="44">
        <f t="shared" si="1"/>
        <v>1600</v>
      </c>
      <c r="D16" s="59"/>
      <c r="E16" s="54"/>
      <c r="F16" s="59">
        <v>1600</v>
      </c>
      <c r="G16" s="54"/>
      <c r="H16" s="55"/>
      <c r="I16" s="56"/>
      <c r="J16" s="57"/>
      <c r="K16" s="57"/>
      <c r="L16" s="54"/>
      <c r="M16" s="57"/>
      <c r="N16" s="58"/>
      <c r="O16" s="46">
        <f t="shared" si="3"/>
        <v>-1600</v>
      </c>
      <c r="P16" s="45">
        <f t="shared" si="4"/>
        <v>0</v>
      </c>
      <c r="Q16" s="45">
        <f t="shared" si="5"/>
        <v>0</v>
      </c>
      <c r="R16" s="45">
        <f t="shared" si="6"/>
        <v>-1600</v>
      </c>
      <c r="S16" s="45">
        <f t="shared" si="7"/>
        <v>0</v>
      </c>
      <c r="T16" s="47">
        <f t="shared" si="8"/>
        <v>0</v>
      </c>
    </row>
    <row r="17" spans="1:20">
      <c r="A17" s="52"/>
      <c r="B17" s="72" t="s">
        <v>32</v>
      </c>
      <c r="C17" s="44">
        <f t="shared" si="1"/>
        <v>400</v>
      </c>
      <c r="D17" s="59"/>
      <c r="E17" s="54"/>
      <c r="F17" s="59">
        <v>400</v>
      </c>
      <c r="G17" s="54"/>
      <c r="H17" s="55"/>
      <c r="I17" s="56"/>
      <c r="J17" s="57"/>
      <c r="K17" s="57"/>
      <c r="L17" s="54"/>
      <c r="M17" s="57"/>
      <c r="N17" s="58"/>
      <c r="O17" s="46">
        <f t="shared" si="3"/>
        <v>-400</v>
      </c>
      <c r="P17" s="45">
        <f t="shared" si="4"/>
        <v>0</v>
      </c>
      <c r="Q17" s="45">
        <f t="shared" si="5"/>
        <v>0</v>
      </c>
      <c r="R17" s="45">
        <f t="shared" si="6"/>
        <v>-400</v>
      </c>
      <c r="S17" s="45">
        <f t="shared" si="7"/>
        <v>0</v>
      </c>
      <c r="T17" s="47">
        <f t="shared" si="8"/>
        <v>0</v>
      </c>
    </row>
    <row r="18" spans="1:20" ht="31.5">
      <c r="A18" s="52"/>
      <c r="B18" s="72" t="s">
        <v>33</v>
      </c>
      <c r="C18" s="44">
        <f t="shared" si="1"/>
        <v>53851.7</v>
      </c>
      <c r="D18" s="59"/>
      <c r="E18" s="54"/>
      <c r="F18" s="59">
        <v>53851.7</v>
      </c>
      <c r="G18" s="54"/>
      <c r="H18" s="55"/>
      <c r="I18" s="56"/>
      <c r="J18" s="57"/>
      <c r="K18" s="57"/>
      <c r="L18" s="54"/>
      <c r="M18" s="57"/>
      <c r="N18" s="58"/>
      <c r="O18" s="46">
        <f t="shared" si="3"/>
        <v>-53851.7</v>
      </c>
      <c r="P18" s="45">
        <f t="shared" si="4"/>
        <v>0</v>
      </c>
      <c r="Q18" s="45">
        <f t="shared" si="5"/>
        <v>0</v>
      </c>
      <c r="R18" s="45">
        <f t="shared" si="6"/>
        <v>-53851.7</v>
      </c>
      <c r="S18" s="45">
        <f t="shared" si="7"/>
        <v>0</v>
      </c>
      <c r="T18" s="47">
        <f t="shared" si="8"/>
        <v>0</v>
      </c>
    </row>
    <row r="19" spans="1:20" ht="47.25">
      <c r="A19" s="52"/>
      <c r="B19" s="72" t="s">
        <v>36</v>
      </c>
      <c r="C19" s="44">
        <f t="shared" si="1"/>
        <v>2300</v>
      </c>
      <c r="D19" s="59"/>
      <c r="E19" s="54"/>
      <c r="F19" s="59">
        <v>2300</v>
      </c>
      <c r="G19" s="54"/>
      <c r="H19" s="55"/>
      <c r="I19" s="56"/>
      <c r="J19" s="57"/>
      <c r="K19" s="57"/>
      <c r="L19" s="54"/>
      <c r="M19" s="57"/>
      <c r="N19" s="58"/>
      <c r="O19" s="46">
        <f t="shared" si="3"/>
        <v>-2300</v>
      </c>
      <c r="P19" s="45">
        <f t="shared" si="4"/>
        <v>0</v>
      </c>
      <c r="Q19" s="45">
        <f t="shared" si="5"/>
        <v>0</v>
      </c>
      <c r="R19" s="45">
        <f t="shared" si="6"/>
        <v>-2300</v>
      </c>
      <c r="S19" s="45">
        <f t="shared" si="7"/>
        <v>0</v>
      </c>
      <c r="T19" s="47">
        <f t="shared" si="8"/>
        <v>0</v>
      </c>
    </row>
    <row r="20" spans="1:20" ht="47.25">
      <c r="A20" s="52"/>
      <c r="B20" s="72" t="s">
        <v>37</v>
      </c>
      <c r="C20" s="44">
        <f t="shared" si="1"/>
        <v>1000</v>
      </c>
      <c r="D20" s="59"/>
      <c r="E20" s="54"/>
      <c r="F20" s="59">
        <v>1000</v>
      </c>
      <c r="G20" s="54"/>
      <c r="H20" s="55"/>
      <c r="I20" s="56"/>
      <c r="J20" s="57"/>
      <c r="K20" s="57"/>
      <c r="L20" s="54"/>
      <c r="M20" s="57"/>
      <c r="N20" s="58"/>
      <c r="O20" s="46">
        <f t="shared" si="3"/>
        <v>-1000</v>
      </c>
      <c r="P20" s="45">
        <f t="shared" si="4"/>
        <v>0</v>
      </c>
      <c r="Q20" s="45">
        <f t="shared" si="5"/>
        <v>0</v>
      </c>
      <c r="R20" s="45">
        <f t="shared" si="6"/>
        <v>-1000</v>
      </c>
      <c r="S20" s="45">
        <f t="shared" si="7"/>
        <v>0</v>
      </c>
      <c r="T20" s="47">
        <f t="shared" si="8"/>
        <v>0</v>
      </c>
    </row>
    <row r="21" spans="1:20" ht="47.25">
      <c r="A21" s="52"/>
      <c r="B21" s="72" t="s">
        <v>38</v>
      </c>
      <c r="C21" s="44">
        <f t="shared" si="1"/>
        <v>28985.9</v>
      </c>
      <c r="D21" s="59"/>
      <c r="E21" s="54"/>
      <c r="F21" s="59">
        <v>28985.9</v>
      </c>
      <c r="G21" s="54"/>
      <c r="H21" s="55"/>
      <c r="I21" s="56"/>
      <c r="J21" s="57"/>
      <c r="K21" s="57"/>
      <c r="L21" s="54"/>
      <c r="M21" s="57"/>
      <c r="N21" s="58"/>
      <c r="O21" s="46">
        <f t="shared" si="3"/>
        <v>-28985.9</v>
      </c>
      <c r="P21" s="45">
        <f t="shared" si="4"/>
        <v>0</v>
      </c>
      <c r="Q21" s="45">
        <f t="shared" si="5"/>
        <v>0</v>
      </c>
      <c r="R21" s="45">
        <f t="shared" si="6"/>
        <v>-28985.9</v>
      </c>
      <c r="S21" s="45">
        <f t="shared" si="7"/>
        <v>0</v>
      </c>
      <c r="T21" s="47">
        <f t="shared" si="8"/>
        <v>0</v>
      </c>
    </row>
    <row r="22" spans="1:20">
      <c r="A22" s="52"/>
      <c r="B22" s="72" t="s">
        <v>39</v>
      </c>
      <c r="C22" s="44">
        <f t="shared" si="1"/>
        <v>4000</v>
      </c>
      <c r="D22" s="59"/>
      <c r="E22" s="54"/>
      <c r="F22" s="59">
        <v>4000</v>
      </c>
      <c r="G22" s="54"/>
      <c r="H22" s="55"/>
      <c r="I22" s="56"/>
      <c r="J22" s="57"/>
      <c r="K22" s="57"/>
      <c r="L22" s="54"/>
      <c r="M22" s="57"/>
      <c r="N22" s="58"/>
      <c r="O22" s="46">
        <f t="shared" si="3"/>
        <v>-4000</v>
      </c>
      <c r="P22" s="45">
        <f t="shared" si="4"/>
        <v>0</v>
      </c>
      <c r="Q22" s="45">
        <f t="shared" si="5"/>
        <v>0</v>
      </c>
      <c r="R22" s="45">
        <f t="shared" si="6"/>
        <v>-4000</v>
      </c>
      <c r="S22" s="45">
        <f t="shared" si="7"/>
        <v>0</v>
      </c>
      <c r="T22" s="47">
        <f t="shared" si="8"/>
        <v>0</v>
      </c>
    </row>
    <row r="23" spans="1:20" ht="31.5">
      <c r="A23" s="52"/>
      <c r="B23" s="72" t="s">
        <v>40</v>
      </c>
      <c r="C23" s="44">
        <f t="shared" si="1"/>
        <v>365</v>
      </c>
      <c r="D23" s="59"/>
      <c r="E23" s="54"/>
      <c r="F23" s="59">
        <v>365</v>
      </c>
      <c r="G23" s="54"/>
      <c r="H23" s="55"/>
      <c r="I23" s="56"/>
      <c r="J23" s="57"/>
      <c r="K23" s="57"/>
      <c r="L23" s="54"/>
      <c r="M23" s="57"/>
      <c r="N23" s="58"/>
      <c r="O23" s="46">
        <f t="shared" si="3"/>
        <v>-365</v>
      </c>
      <c r="P23" s="45">
        <f t="shared" si="4"/>
        <v>0</v>
      </c>
      <c r="Q23" s="45">
        <f t="shared" si="5"/>
        <v>0</v>
      </c>
      <c r="R23" s="45">
        <f t="shared" si="6"/>
        <v>-365</v>
      </c>
      <c r="S23" s="45">
        <f t="shared" si="7"/>
        <v>0</v>
      </c>
      <c r="T23" s="47">
        <f t="shared" si="8"/>
        <v>0</v>
      </c>
    </row>
    <row r="24" spans="1:20">
      <c r="A24" s="52"/>
      <c r="B24" s="72" t="s">
        <v>41</v>
      </c>
      <c r="C24" s="44">
        <f t="shared" si="1"/>
        <v>310</v>
      </c>
      <c r="D24" s="59"/>
      <c r="E24" s="54"/>
      <c r="F24" s="59">
        <v>310</v>
      </c>
      <c r="G24" s="54"/>
      <c r="H24" s="55"/>
      <c r="I24" s="56"/>
      <c r="J24" s="57"/>
      <c r="K24" s="57"/>
      <c r="L24" s="54"/>
      <c r="M24" s="57"/>
      <c r="N24" s="58"/>
      <c r="O24" s="46">
        <f t="shared" si="3"/>
        <v>-310</v>
      </c>
      <c r="P24" s="45">
        <f t="shared" si="4"/>
        <v>0</v>
      </c>
      <c r="Q24" s="45">
        <f t="shared" si="5"/>
        <v>0</v>
      </c>
      <c r="R24" s="45">
        <f t="shared" si="6"/>
        <v>-310</v>
      </c>
      <c r="S24" s="45">
        <f t="shared" si="7"/>
        <v>0</v>
      </c>
      <c r="T24" s="47">
        <f t="shared" si="8"/>
        <v>0</v>
      </c>
    </row>
    <row r="25" spans="1:20">
      <c r="A25" s="52"/>
      <c r="B25" s="72" t="s">
        <v>42</v>
      </c>
      <c r="C25" s="44">
        <f t="shared" si="1"/>
        <v>40</v>
      </c>
      <c r="D25" s="59"/>
      <c r="E25" s="54"/>
      <c r="F25" s="59">
        <v>40</v>
      </c>
      <c r="G25" s="54"/>
      <c r="H25" s="55"/>
      <c r="I25" s="56"/>
      <c r="J25" s="57"/>
      <c r="K25" s="57"/>
      <c r="L25" s="54"/>
      <c r="M25" s="57"/>
      <c r="N25" s="58"/>
      <c r="O25" s="46">
        <f t="shared" si="3"/>
        <v>-40</v>
      </c>
      <c r="P25" s="45">
        <f t="shared" si="4"/>
        <v>0</v>
      </c>
      <c r="Q25" s="45">
        <f t="shared" si="5"/>
        <v>0</v>
      </c>
      <c r="R25" s="45">
        <f t="shared" si="6"/>
        <v>-40</v>
      </c>
      <c r="S25" s="45">
        <f t="shared" si="7"/>
        <v>0</v>
      </c>
      <c r="T25" s="47">
        <f t="shared" si="8"/>
        <v>0</v>
      </c>
    </row>
    <row r="26" spans="1:20" ht="63">
      <c r="A26" s="52"/>
      <c r="B26" s="72" t="s">
        <v>43</v>
      </c>
      <c r="C26" s="44">
        <f t="shared" si="1"/>
        <v>741.2</v>
      </c>
      <c r="D26" s="59"/>
      <c r="E26" s="54"/>
      <c r="F26" s="59">
        <v>741.2</v>
      </c>
      <c r="G26" s="54"/>
      <c r="H26" s="55"/>
      <c r="I26" s="56"/>
      <c r="J26" s="57"/>
      <c r="K26" s="57"/>
      <c r="L26" s="54"/>
      <c r="M26" s="57"/>
      <c r="N26" s="58"/>
      <c r="O26" s="46">
        <f t="shared" si="3"/>
        <v>-741.2</v>
      </c>
      <c r="P26" s="45">
        <f t="shared" si="4"/>
        <v>0</v>
      </c>
      <c r="Q26" s="45">
        <f t="shared" si="5"/>
        <v>0</v>
      </c>
      <c r="R26" s="45">
        <f t="shared" si="6"/>
        <v>-741.2</v>
      </c>
      <c r="S26" s="45">
        <f t="shared" si="7"/>
        <v>0</v>
      </c>
      <c r="T26" s="47">
        <f t="shared" si="8"/>
        <v>0</v>
      </c>
    </row>
    <row r="27" spans="1:20" ht="31.5">
      <c r="A27" s="52"/>
      <c r="B27" s="72" t="s">
        <v>44</v>
      </c>
      <c r="C27" s="44">
        <f t="shared" si="1"/>
        <v>126.6</v>
      </c>
      <c r="D27" s="59"/>
      <c r="E27" s="54"/>
      <c r="F27" s="59">
        <v>126.6</v>
      </c>
      <c r="G27" s="54"/>
      <c r="H27" s="55"/>
      <c r="I27" s="56"/>
      <c r="J27" s="57"/>
      <c r="K27" s="57"/>
      <c r="L27" s="54"/>
      <c r="M27" s="57"/>
      <c r="N27" s="58"/>
      <c r="O27" s="46">
        <f t="shared" si="3"/>
        <v>-126.6</v>
      </c>
      <c r="P27" s="45">
        <f t="shared" si="4"/>
        <v>0</v>
      </c>
      <c r="Q27" s="45">
        <f t="shared" si="5"/>
        <v>0</v>
      </c>
      <c r="R27" s="45">
        <f t="shared" si="6"/>
        <v>-126.6</v>
      </c>
      <c r="S27" s="45">
        <f t="shared" si="7"/>
        <v>0</v>
      </c>
      <c r="T27" s="47">
        <f t="shared" si="8"/>
        <v>0</v>
      </c>
    </row>
    <row r="28" spans="1:20" ht="31.5">
      <c r="A28" s="52"/>
      <c r="B28" s="72" t="s">
        <v>45</v>
      </c>
      <c r="C28" s="44">
        <f t="shared" si="1"/>
        <v>1041</v>
      </c>
      <c r="D28" s="59"/>
      <c r="E28" s="54"/>
      <c r="F28" s="59">
        <v>1041</v>
      </c>
      <c r="G28" s="54"/>
      <c r="H28" s="55"/>
      <c r="I28" s="56"/>
      <c r="J28" s="57"/>
      <c r="K28" s="57"/>
      <c r="L28" s="54"/>
      <c r="M28" s="57"/>
      <c r="N28" s="58"/>
      <c r="O28" s="46">
        <f t="shared" si="3"/>
        <v>-1041</v>
      </c>
      <c r="P28" s="45">
        <f t="shared" si="4"/>
        <v>0</v>
      </c>
      <c r="Q28" s="45">
        <f t="shared" si="5"/>
        <v>0</v>
      </c>
      <c r="R28" s="45">
        <f t="shared" si="6"/>
        <v>-1041</v>
      </c>
      <c r="S28" s="45">
        <f t="shared" si="7"/>
        <v>0</v>
      </c>
      <c r="T28" s="47">
        <f t="shared" si="8"/>
        <v>0</v>
      </c>
    </row>
    <row r="29" spans="1:20" ht="47.25">
      <c r="A29" s="52"/>
      <c r="B29" s="72" t="s">
        <v>46</v>
      </c>
      <c r="C29" s="44">
        <f t="shared" si="1"/>
        <v>500</v>
      </c>
      <c r="D29" s="59"/>
      <c r="E29" s="54"/>
      <c r="F29" s="59">
        <v>500</v>
      </c>
      <c r="G29" s="54"/>
      <c r="H29" s="55"/>
      <c r="I29" s="56"/>
      <c r="J29" s="57"/>
      <c r="K29" s="57"/>
      <c r="L29" s="54"/>
      <c r="M29" s="57"/>
      <c r="N29" s="58"/>
      <c r="O29" s="46">
        <f t="shared" si="3"/>
        <v>-500</v>
      </c>
      <c r="P29" s="45">
        <f t="shared" si="4"/>
        <v>0</v>
      </c>
      <c r="Q29" s="45">
        <f t="shared" si="5"/>
        <v>0</v>
      </c>
      <c r="R29" s="45">
        <f t="shared" si="6"/>
        <v>-500</v>
      </c>
      <c r="S29" s="45">
        <f t="shared" si="7"/>
        <v>0</v>
      </c>
      <c r="T29" s="47">
        <f t="shared" si="8"/>
        <v>0</v>
      </c>
    </row>
    <row r="30" spans="1:20" ht="47.25">
      <c r="A30" s="52"/>
      <c r="B30" s="72" t="s">
        <v>47</v>
      </c>
      <c r="C30" s="44">
        <f t="shared" si="1"/>
        <v>200</v>
      </c>
      <c r="D30" s="59"/>
      <c r="E30" s="54"/>
      <c r="F30" s="59">
        <v>200</v>
      </c>
      <c r="G30" s="54"/>
      <c r="H30" s="55"/>
      <c r="I30" s="56"/>
      <c r="J30" s="57"/>
      <c r="K30" s="57"/>
      <c r="L30" s="54"/>
      <c r="M30" s="57"/>
      <c r="N30" s="58"/>
      <c r="O30" s="46">
        <f t="shared" si="3"/>
        <v>-200</v>
      </c>
      <c r="P30" s="45">
        <f t="shared" si="4"/>
        <v>0</v>
      </c>
      <c r="Q30" s="45">
        <f t="shared" si="5"/>
        <v>0</v>
      </c>
      <c r="R30" s="45">
        <f t="shared" si="6"/>
        <v>-200</v>
      </c>
      <c r="S30" s="45">
        <f t="shared" si="7"/>
        <v>0</v>
      </c>
      <c r="T30" s="47">
        <f t="shared" si="8"/>
        <v>0</v>
      </c>
    </row>
    <row r="31" spans="1:20" ht="31.5">
      <c r="A31" s="52"/>
      <c r="B31" s="72" t="s">
        <v>48</v>
      </c>
      <c r="C31" s="44">
        <f t="shared" si="1"/>
        <v>400</v>
      </c>
      <c r="D31" s="59"/>
      <c r="E31" s="54"/>
      <c r="F31" s="59">
        <v>400</v>
      </c>
      <c r="G31" s="54"/>
      <c r="H31" s="55"/>
      <c r="I31" s="56"/>
      <c r="J31" s="57"/>
      <c r="K31" s="57"/>
      <c r="L31" s="54"/>
      <c r="M31" s="57"/>
      <c r="N31" s="58"/>
      <c r="O31" s="46">
        <f t="shared" si="3"/>
        <v>-400</v>
      </c>
      <c r="P31" s="45">
        <f t="shared" si="4"/>
        <v>0</v>
      </c>
      <c r="Q31" s="45">
        <f t="shared" si="5"/>
        <v>0</v>
      </c>
      <c r="R31" s="45">
        <f t="shared" si="6"/>
        <v>-400</v>
      </c>
      <c r="S31" s="45">
        <f t="shared" si="7"/>
        <v>0</v>
      </c>
      <c r="T31" s="47">
        <f t="shared" si="8"/>
        <v>0</v>
      </c>
    </row>
    <row r="32" spans="1:20" ht="31.5">
      <c r="A32" s="52"/>
      <c r="B32" s="72" t="s">
        <v>49</v>
      </c>
      <c r="C32" s="44">
        <f t="shared" si="1"/>
        <v>313.39999999999998</v>
      </c>
      <c r="D32" s="59"/>
      <c r="E32" s="54"/>
      <c r="F32" s="59">
        <v>313.39999999999998</v>
      </c>
      <c r="G32" s="54"/>
      <c r="H32" s="55"/>
      <c r="I32" s="56"/>
      <c r="J32" s="57"/>
      <c r="K32" s="57"/>
      <c r="L32" s="54"/>
      <c r="M32" s="57"/>
      <c r="N32" s="58"/>
      <c r="O32" s="46">
        <f t="shared" si="3"/>
        <v>-313.39999999999998</v>
      </c>
      <c r="P32" s="45">
        <f t="shared" si="4"/>
        <v>0</v>
      </c>
      <c r="Q32" s="45">
        <f t="shared" si="5"/>
        <v>0</v>
      </c>
      <c r="R32" s="45">
        <f t="shared" si="6"/>
        <v>-313.39999999999998</v>
      </c>
      <c r="S32" s="45">
        <f t="shared" si="7"/>
        <v>0</v>
      </c>
      <c r="T32" s="47">
        <f t="shared" si="8"/>
        <v>0</v>
      </c>
    </row>
    <row r="33" spans="1:20" ht="78.75">
      <c r="A33" s="52"/>
      <c r="B33" s="73" t="s">
        <v>86</v>
      </c>
      <c r="C33" s="44">
        <f t="shared" si="1"/>
        <v>200</v>
      </c>
      <c r="D33" s="59"/>
      <c r="E33" s="54"/>
      <c r="F33" s="59">
        <v>200</v>
      </c>
      <c r="G33" s="54"/>
      <c r="H33" s="55"/>
      <c r="I33" s="56"/>
      <c r="J33" s="57"/>
      <c r="K33" s="57"/>
      <c r="L33" s="54"/>
      <c r="M33" s="57"/>
      <c r="N33" s="58"/>
      <c r="O33" s="46">
        <f t="shared" si="3"/>
        <v>-200</v>
      </c>
      <c r="P33" s="45">
        <f t="shared" si="4"/>
        <v>0</v>
      </c>
      <c r="Q33" s="45">
        <f t="shared" si="5"/>
        <v>0</v>
      </c>
      <c r="R33" s="45">
        <f t="shared" si="6"/>
        <v>-200</v>
      </c>
      <c r="S33" s="45">
        <f t="shared" si="7"/>
        <v>0</v>
      </c>
      <c r="T33" s="47">
        <f t="shared" si="8"/>
        <v>0</v>
      </c>
    </row>
    <row r="34" spans="1:20" ht="126">
      <c r="A34" s="52"/>
      <c r="B34" s="73" t="s">
        <v>87</v>
      </c>
      <c r="C34" s="44">
        <f t="shared" si="1"/>
        <v>300</v>
      </c>
      <c r="D34" s="59"/>
      <c r="E34" s="54"/>
      <c r="F34" s="59">
        <v>300</v>
      </c>
      <c r="G34" s="54"/>
      <c r="H34" s="55"/>
      <c r="I34" s="56"/>
      <c r="J34" s="57"/>
      <c r="K34" s="57"/>
      <c r="L34" s="54"/>
      <c r="M34" s="57"/>
      <c r="N34" s="58"/>
      <c r="O34" s="46">
        <f t="shared" si="3"/>
        <v>-300</v>
      </c>
      <c r="P34" s="45">
        <f t="shared" si="4"/>
        <v>0</v>
      </c>
      <c r="Q34" s="45">
        <f t="shared" si="5"/>
        <v>0</v>
      </c>
      <c r="R34" s="45">
        <f t="shared" si="6"/>
        <v>-300</v>
      </c>
      <c r="S34" s="45">
        <f t="shared" si="7"/>
        <v>0</v>
      </c>
      <c r="T34" s="47">
        <f t="shared" si="8"/>
        <v>0</v>
      </c>
    </row>
    <row r="35" spans="1:20" ht="78.75">
      <c r="A35" s="52"/>
      <c r="B35" s="73" t="s">
        <v>88</v>
      </c>
      <c r="C35" s="44">
        <f t="shared" si="1"/>
        <v>60</v>
      </c>
      <c r="D35" s="59"/>
      <c r="E35" s="54"/>
      <c r="F35" s="59">
        <v>60</v>
      </c>
      <c r="G35" s="54"/>
      <c r="H35" s="55"/>
      <c r="I35" s="56"/>
      <c r="J35" s="57"/>
      <c r="K35" s="57"/>
      <c r="L35" s="54"/>
      <c r="M35" s="57"/>
      <c r="N35" s="58"/>
      <c r="O35" s="46">
        <f t="shared" si="3"/>
        <v>-60</v>
      </c>
      <c r="P35" s="45">
        <f t="shared" si="4"/>
        <v>0</v>
      </c>
      <c r="Q35" s="45">
        <f t="shared" si="5"/>
        <v>0</v>
      </c>
      <c r="R35" s="45">
        <f t="shared" si="6"/>
        <v>-60</v>
      </c>
      <c r="S35" s="45">
        <f t="shared" si="7"/>
        <v>0</v>
      </c>
      <c r="T35" s="47">
        <f t="shared" si="8"/>
        <v>0</v>
      </c>
    </row>
    <row r="36" spans="1:20" ht="78.75">
      <c r="A36" s="52"/>
      <c r="B36" s="73" t="s">
        <v>89</v>
      </c>
      <c r="C36" s="44">
        <f t="shared" si="1"/>
        <v>100</v>
      </c>
      <c r="D36" s="59"/>
      <c r="E36" s="54"/>
      <c r="F36" s="59">
        <v>100</v>
      </c>
      <c r="G36" s="54"/>
      <c r="H36" s="55"/>
      <c r="I36" s="56"/>
      <c r="J36" s="57"/>
      <c r="K36" s="57"/>
      <c r="L36" s="54"/>
      <c r="M36" s="57"/>
      <c r="N36" s="58"/>
      <c r="O36" s="46">
        <f t="shared" si="3"/>
        <v>-100</v>
      </c>
      <c r="P36" s="45">
        <f t="shared" si="4"/>
        <v>0</v>
      </c>
      <c r="Q36" s="45">
        <f t="shared" si="5"/>
        <v>0</v>
      </c>
      <c r="R36" s="45">
        <f t="shared" si="6"/>
        <v>-100</v>
      </c>
      <c r="S36" s="45">
        <f t="shared" si="7"/>
        <v>0</v>
      </c>
      <c r="T36" s="47">
        <f t="shared" si="8"/>
        <v>0</v>
      </c>
    </row>
    <row r="37" spans="1:20" ht="214.5" customHeight="1">
      <c r="A37" s="52"/>
      <c r="B37" s="73" t="s">
        <v>90</v>
      </c>
      <c r="C37" s="44">
        <f t="shared" si="1"/>
        <v>100</v>
      </c>
      <c r="D37" s="59"/>
      <c r="E37" s="54"/>
      <c r="F37" s="59">
        <v>100</v>
      </c>
      <c r="G37" s="54"/>
      <c r="H37" s="55"/>
      <c r="I37" s="56"/>
      <c r="J37" s="57"/>
      <c r="K37" s="57"/>
      <c r="L37" s="54"/>
      <c r="M37" s="57"/>
      <c r="N37" s="58"/>
      <c r="O37" s="46">
        <f t="shared" si="3"/>
        <v>-100</v>
      </c>
      <c r="P37" s="45">
        <f t="shared" si="4"/>
        <v>0</v>
      </c>
      <c r="Q37" s="45">
        <f t="shared" si="5"/>
        <v>0</v>
      </c>
      <c r="R37" s="45">
        <f t="shared" si="6"/>
        <v>-100</v>
      </c>
      <c r="S37" s="45">
        <f t="shared" si="7"/>
        <v>0</v>
      </c>
      <c r="T37" s="47">
        <f t="shared" si="8"/>
        <v>0</v>
      </c>
    </row>
    <row r="38" spans="1:20" ht="70.5" customHeight="1" thickBot="1">
      <c r="A38" s="52"/>
      <c r="B38" s="73" t="s">
        <v>91</v>
      </c>
      <c r="C38" s="44">
        <f t="shared" si="1"/>
        <v>150</v>
      </c>
      <c r="D38" s="61"/>
      <c r="E38" s="54"/>
      <c r="F38" s="61">
        <v>150</v>
      </c>
      <c r="G38" s="54"/>
      <c r="H38" s="55"/>
      <c r="I38" s="56"/>
      <c r="J38" s="57"/>
      <c r="K38" s="57"/>
      <c r="L38" s="54"/>
      <c r="M38" s="57"/>
      <c r="N38" s="58"/>
      <c r="O38" s="46">
        <f t="shared" si="3"/>
        <v>-150</v>
      </c>
      <c r="P38" s="45">
        <f t="shared" si="4"/>
        <v>0</v>
      </c>
      <c r="Q38" s="45">
        <f t="shared" si="5"/>
        <v>0</v>
      </c>
      <c r="R38" s="45">
        <f t="shared" si="6"/>
        <v>-150</v>
      </c>
      <c r="S38" s="45">
        <f t="shared" si="7"/>
        <v>0</v>
      </c>
      <c r="T38" s="47">
        <f t="shared" si="8"/>
        <v>0</v>
      </c>
    </row>
    <row r="39" spans="1:20" ht="34.5" customHeight="1" thickBot="1">
      <c r="A39" s="76"/>
      <c r="B39" s="77" t="s">
        <v>112</v>
      </c>
      <c r="C39" s="81">
        <f t="shared" ref="C39:T39" si="9">SUM(C14:C38)</f>
        <v>103584.8</v>
      </c>
      <c r="D39" s="36">
        <f t="shared" si="9"/>
        <v>0</v>
      </c>
      <c r="E39" s="36">
        <f t="shared" si="9"/>
        <v>0</v>
      </c>
      <c r="F39" s="36">
        <f t="shared" si="9"/>
        <v>103584.8</v>
      </c>
      <c r="G39" s="36">
        <f t="shared" si="9"/>
        <v>0</v>
      </c>
      <c r="H39" s="82">
        <f t="shared" si="9"/>
        <v>0</v>
      </c>
      <c r="I39" s="81">
        <f t="shared" si="9"/>
        <v>0</v>
      </c>
      <c r="J39" s="36">
        <f t="shared" si="9"/>
        <v>0</v>
      </c>
      <c r="K39" s="36">
        <f t="shared" si="9"/>
        <v>0</v>
      </c>
      <c r="L39" s="36">
        <f t="shared" si="9"/>
        <v>0</v>
      </c>
      <c r="M39" s="36">
        <f t="shared" si="9"/>
        <v>0</v>
      </c>
      <c r="N39" s="82">
        <f t="shared" si="9"/>
        <v>0</v>
      </c>
      <c r="O39" s="81">
        <f t="shared" si="9"/>
        <v>-103584.8</v>
      </c>
      <c r="P39" s="36">
        <f t="shared" si="9"/>
        <v>0</v>
      </c>
      <c r="Q39" s="36">
        <f t="shared" si="9"/>
        <v>0</v>
      </c>
      <c r="R39" s="36">
        <f t="shared" si="9"/>
        <v>-103584.8</v>
      </c>
      <c r="S39" s="36">
        <f t="shared" si="9"/>
        <v>0</v>
      </c>
      <c r="T39" s="82">
        <f t="shared" si="9"/>
        <v>0</v>
      </c>
    </row>
    <row r="40" spans="1:20" s="80" customFormat="1" ht="34.5" customHeight="1" thickBot="1">
      <c r="A40" s="78"/>
      <c r="B40" s="79" t="s">
        <v>113</v>
      </c>
      <c r="C40" s="83">
        <f t="shared" ref="C40:T40" si="10">C12+C39</f>
        <v>105377.60000000001</v>
      </c>
      <c r="D40" s="84">
        <f t="shared" si="10"/>
        <v>0</v>
      </c>
      <c r="E40" s="84">
        <f t="shared" si="10"/>
        <v>0</v>
      </c>
      <c r="F40" s="84">
        <f t="shared" si="10"/>
        <v>105377.60000000001</v>
      </c>
      <c r="G40" s="84">
        <f t="shared" si="10"/>
        <v>0</v>
      </c>
      <c r="H40" s="85">
        <f t="shared" si="10"/>
        <v>0</v>
      </c>
      <c r="I40" s="83">
        <f t="shared" si="10"/>
        <v>0</v>
      </c>
      <c r="J40" s="84">
        <f t="shared" si="10"/>
        <v>0</v>
      </c>
      <c r="K40" s="84">
        <f t="shared" si="10"/>
        <v>0</v>
      </c>
      <c r="L40" s="84">
        <f t="shared" si="10"/>
        <v>0</v>
      </c>
      <c r="M40" s="84">
        <f t="shared" si="10"/>
        <v>0</v>
      </c>
      <c r="N40" s="85">
        <f t="shared" si="10"/>
        <v>0</v>
      </c>
      <c r="O40" s="83">
        <f t="shared" si="10"/>
        <v>-105377.60000000001</v>
      </c>
      <c r="P40" s="84">
        <f t="shared" si="10"/>
        <v>0</v>
      </c>
      <c r="Q40" s="84">
        <f t="shared" si="10"/>
        <v>0</v>
      </c>
      <c r="R40" s="84">
        <f t="shared" si="10"/>
        <v>-105377.60000000001</v>
      </c>
      <c r="S40" s="84">
        <f t="shared" si="10"/>
        <v>0</v>
      </c>
      <c r="T40" s="85">
        <f t="shared" si="10"/>
        <v>0</v>
      </c>
    </row>
    <row r="41" spans="1:20">
      <c r="C41" s="48"/>
      <c r="D41" s="48"/>
      <c r="E41" s="48"/>
      <c r="F41" s="48"/>
      <c r="G41" s="48"/>
      <c r="H41" s="48"/>
      <c r="I41" s="48"/>
      <c r="J41" s="48"/>
      <c r="K41" s="49"/>
      <c r="L41" s="49"/>
      <c r="M41" s="49"/>
      <c r="N41" s="49"/>
      <c r="O41" s="48"/>
      <c r="P41" s="48"/>
      <c r="Q41" s="49"/>
      <c r="R41" s="49"/>
      <c r="S41" s="49"/>
      <c r="T41" s="49"/>
    </row>
    <row r="42" spans="1:20">
      <c r="B42" s="66" t="s">
        <v>108</v>
      </c>
      <c r="C42" s="48"/>
      <c r="D42" s="48"/>
      <c r="E42" s="48"/>
      <c r="F42" s="48"/>
      <c r="G42" s="48"/>
      <c r="H42" s="48"/>
      <c r="I42" s="48"/>
      <c r="J42" s="48"/>
      <c r="K42" s="50"/>
      <c r="L42" s="50"/>
      <c r="M42" s="50"/>
      <c r="N42" s="50"/>
      <c r="O42" s="48"/>
      <c r="P42" s="48"/>
      <c r="Q42" s="50"/>
      <c r="R42" s="50"/>
      <c r="S42" s="50"/>
      <c r="T42" s="50"/>
    </row>
    <row r="43" spans="1:20">
      <c r="B43" s="304"/>
      <c r="C43" s="305"/>
      <c r="D43" s="305"/>
      <c r="E43" s="305"/>
      <c r="F43" s="305"/>
      <c r="G43" s="305"/>
      <c r="H43" s="305"/>
      <c r="I43" s="305"/>
      <c r="J43" s="305"/>
      <c r="K43" s="305"/>
      <c r="L43" s="305"/>
      <c r="M43" s="305"/>
      <c r="N43" s="305"/>
      <c r="O43" s="305"/>
      <c r="P43" s="305"/>
      <c r="Q43" s="305"/>
      <c r="R43" s="305"/>
      <c r="S43" s="305"/>
      <c r="T43" s="306"/>
    </row>
    <row r="44" spans="1:20">
      <c r="B44" s="301"/>
      <c r="C44" s="302"/>
      <c r="D44" s="302"/>
      <c r="E44" s="302"/>
      <c r="F44" s="302"/>
      <c r="G44" s="302"/>
      <c r="H44" s="302"/>
      <c r="I44" s="302"/>
      <c r="J44" s="302"/>
      <c r="K44" s="302"/>
      <c r="L44" s="302"/>
      <c r="M44" s="302"/>
      <c r="N44" s="302"/>
      <c r="O44" s="302"/>
      <c r="P44" s="302"/>
      <c r="Q44" s="302"/>
      <c r="R44" s="302"/>
      <c r="S44" s="302"/>
      <c r="T44" s="303"/>
    </row>
    <row r="45" spans="1:20">
      <c r="B45" s="66" t="s">
        <v>109</v>
      </c>
      <c r="C45" s="48"/>
      <c r="D45" s="48"/>
      <c r="E45" s="48"/>
      <c r="F45" s="48"/>
      <c r="G45" s="48"/>
      <c r="H45" s="48"/>
      <c r="I45" s="48"/>
      <c r="J45" s="48"/>
      <c r="K45" s="50"/>
      <c r="L45" s="50"/>
      <c r="M45" s="50"/>
      <c r="N45" s="50"/>
      <c r="O45" s="48"/>
      <c r="P45" s="48"/>
      <c r="Q45" s="50"/>
      <c r="R45" s="50"/>
      <c r="S45" s="50"/>
      <c r="T45" s="50"/>
    </row>
    <row r="46" spans="1:20">
      <c r="B46" s="304"/>
      <c r="C46" s="305"/>
      <c r="D46" s="305"/>
      <c r="E46" s="305"/>
      <c r="F46" s="305"/>
      <c r="G46" s="305"/>
      <c r="H46" s="305"/>
      <c r="I46" s="305"/>
      <c r="J46" s="305"/>
      <c r="K46" s="305"/>
      <c r="L46" s="305"/>
      <c r="M46" s="305"/>
      <c r="N46" s="305"/>
      <c r="O46" s="305"/>
      <c r="P46" s="305"/>
      <c r="Q46" s="305"/>
      <c r="R46" s="305"/>
      <c r="S46" s="305"/>
      <c r="T46" s="306"/>
    </row>
    <row r="47" spans="1:20">
      <c r="B47" s="301"/>
      <c r="C47" s="302"/>
      <c r="D47" s="302"/>
      <c r="E47" s="302"/>
      <c r="F47" s="302"/>
      <c r="G47" s="302"/>
      <c r="H47" s="302"/>
      <c r="I47" s="302"/>
      <c r="J47" s="302"/>
      <c r="K47" s="302"/>
      <c r="L47" s="302"/>
      <c r="M47" s="302"/>
      <c r="N47" s="302"/>
      <c r="O47" s="302"/>
      <c r="P47" s="302"/>
      <c r="Q47" s="302"/>
      <c r="R47" s="302"/>
      <c r="S47" s="302"/>
      <c r="T47" s="303"/>
    </row>
    <row r="48" spans="1:20">
      <c r="B48" s="74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</row>
    <row r="49" spans="2:12">
      <c r="B49" s="66" t="s">
        <v>110</v>
      </c>
      <c r="L49" s="16" t="s">
        <v>111</v>
      </c>
    </row>
  </sheetData>
  <mergeCells count="13">
    <mergeCell ref="A6:A7"/>
    <mergeCell ref="C6:H6"/>
    <mergeCell ref="I6:N6"/>
    <mergeCell ref="O6:T6"/>
    <mergeCell ref="B47:T47"/>
    <mergeCell ref="B43:T43"/>
    <mergeCell ref="B44:T44"/>
    <mergeCell ref="B46:T46"/>
    <mergeCell ref="P1:T1"/>
    <mergeCell ref="D3:K3"/>
    <mergeCell ref="G4:H4"/>
    <mergeCell ref="B8:T8"/>
    <mergeCell ref="B13:T13"/>
  </mergeCells>
  <phoneticPr fontId="23" type="noConversion"/>
  <pageMargins left="0.51181102362204722" right="0.11811023622047245" top="0.15748031496062992" bottom="0.35433070866141736" header="0.31496062992125984" footer="0.31496062992125984"/>
  <pageSetup paperSize="9" scale="3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5"/>
  <dimension ref="A1:O101"/>
  <sheetViews>
    <sheetView showZeros="0" workbookViewId="0">
      <selection activeCell="F16" sqref="F16"/>
    </sheetView>
  </sheetViews>
  <sheetFormatPr defaultRowHeight="15.75"/>
  <cols>
    <col min="1" max="1" width="5" style="1" customWidth="1"/>
    <col min="2" max="2" width="22.75" style="4" customWidth="1"/>
    <col min="3" max="3" width="13.375" style="1" customWidth="1"/>
    <col min="4" max="11" width="11.625" style="4" customWidth="1"/>
    <col min="12" max="12" width="10.875" style="4" customWidth="1"/>
    <col min="13" max="13" width="11.375" style="4" customWidth="1"/>
    <col min="14" max="15" width="11.125" style="4" customWidth="1"/>
    <col min="16" max="16384" width="9" style="4"/>
  </cols>
  <sheetData>
    <row r="1" spans="1:15">
      <c r="A1" s="89"/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</row>
    <row r="2" spans="1:15" ht="12.75" customHeight="1">
      <c r="B2" s="7"/>
      <c r="C2" s="7"/>
      <c r="D2" s="7"/>
      <c r="E2" s="7"/>
      <c r="F2" s="7"/>
      <c r="G2" s="7"/>
      <c r="H2" s="7"/>
      <c r="I2" s="7"/>
      <c r="J2" s="7"/>
      <c r="K2" s="314" t="s">
        <v>114</v>
      </c>
      <c r="L2" s="314"/>
      <c r="M2" s="314"/>
      <c r="N2" s="7"/>
      <c r="O2" s="7" t="s">
        <v>114</v>
      </c>
    </row>
    <row r="3" spans="1:15">
      <c r="A3" s="327"/>
      <c r="B3" s="327"/>
      <c r="C3" s="327"/>
      <c r="D3" s="327"/>
      <c r="E3" s="327"/>
      <c r="F3" s="327"/>
      <c r="G3" s="327"/>
      <c r="H3" s="327"/>
      <c r="I3" s="327"/>
      <c r="J3" s="327"/>
      <c r="K3" s="327"/>
      <c r="L3" s="34"/>
      <c r="M3" s="34"/>
      <c r="N3" s="34"/>
      <c r="O3" s="34"/>
    </row>
    <row r="4" spans="1:15">
      <c r="A4" s="327"/>
      <c r="B4" s="327"/>
      <c r="C4" s="327"/>
      <c r="D4" s="327"/>
      <c r="E4" s="327"/>
      <c r="F4" s="327"/>
      <c r="G4" s="327"/>
      <c r="H4" s="327"/>
      <c r="I4" s="327"/>
      <c r="J4" s="327"/>
      <c r="K4" s="327"/>
      <c r="L4" s="34"/>
      <c r="M4" s="34"/>
      <c r="N4" s="34"/>
      <c r="O4" s="34"/>
    </row>
    <row r="5" spans="1:15">
      <c r="A5" s="327"/>
      <c r="B5" s="327"/>
      <c r="C5" s="327"/>
      <c r="D5" s="327"/>
      <c r="E5" s="327"/>
      <c r="F5" s="327"/>
      <c r="G5" s="327"/>
      <c r="H5" s="327"/>
      <c r="I5" s="327"/>
      <c r="J5" s="327"/>
      <c r="K5" s="327"/>
      <c r="L5" s="34"/>
      <c r="M5" s="34"/>
      <c r="N5" s="34"/>
      <c r="O5" s="34"/>
    </row>
    <row r="6" spans="1:15" ht="20.25">
      <c r="A6" s="16"/>
      <c r="B6" s="3"/>
      <c r="C6" s="286" t="s">
        <v>99</v>
      </c>
      <c r="D6" s="286"/>
      <c r="E6" s="286"/>
      <c r="F6" s="286"/>
      <c r="G6" s="286"/>
      <c r="H6" s="286"/>
      <c r="I6" s="286"/>
      <c r="J6" s="286"/>
      <c r="K6" s="3"/>
      <c r="L6" s="3"/>
      <c r="M6" s="3"/>
      <c r="N6" s="3"/>
      <c r="O6" s="3"/>
    </row>
    <row r="7" spans="1:15">
      <c r="A7" s="285"/>
      <c r="B7" s="285"/>
      <c r="C7" s="285"/>
      <c r="D7" s="285"/>
      <c r="E7" s="285"/>
      <c r="F7" s="285"/>
      <c r="G7" s="285"/>
      <c r="H7" s="285"/>
      <c r="I7" s="285"/>
      <c r="J7" s="285"/>
      <c r="K7" s="285"/>
      <c r="L7" s="16"/>
      <c r="M7" s="16"/>
      <c r="N7" s="16"/>
      <c r="O7" s="16"/>
    </row>
    <row r="8" spans="1:15">
      <c r="A8" s="345" t="e">
        <f>#REF!</f>
        <v>#REF!</v>
      </c>
      <c r="B8" s="345"/>
      <c r="C8" s="345"/>
      <c r="D8" s="345"/>
      <c r="E8" s="345"/>
      <c r="F8" s="345"/>
      <c r="G8" s="345"/>
      <c r="H8" s="345"/>
      <c r="I8" s="345"/>
      <c r="J8" s="345"/>
      <c r="K8" s="345"/>
      <c r="L8" s="18"/>
      <c r="M8" s="18"/>
      <c r="N8" s="18"/>
      <c r="O8" s="18"/>
    </row>
    <row r="9" spans="1:15">
      <c r="A9" s="16"/>
      <c r="B9" s="3"/>
      <c r="C9" s="16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3"/>
    </row>
    <row r="10" spans="1:15" ht="16.5" thickBot="1"/>
    <row r="11" spans="1:15" ht="25.5">
      <c r="A11" s="90" t="s">
        <v>5</v>
      </c>
      <c r="B11" s="91" t="s">
        <v>1</v>
      </c>
      <c r="C11" s="92" t="s">
        <v>6</v>
      </c>
      <c r="D11" s="300" t="s">
        <v>116</v>
      </c>
      <c r="E11" s="296"/>
      <c r="F11" s="296"/>
      <c r="G11" s="296"/>
      <c r="H11" s="294" t="s">
        <v>103</v>
      </c>
      <c r="I11" s="298"/>
      <c r="J11" s="298"/>
      <c r="K11" s="299"/>
      <c r="L11" s="300" t="s">
        <v>104</v>
      </c>
      <c r="M11" s="296"/>
      <c r="N11" s="296"/>
      <c r="O11" s="297"/>
    </row>
    <row r="12" spans="1:15" ht="16.5" thickBot="1">
      <c r="A12" s="93"/>
      <c r="B12" s="94"/>
      <c r="C12" s="95"/>
      <c r="D12" s="96" t="s">
        <v>115</v>
      </c>
      <c r="E12" s="39">
        <v>2012</v>
      </c>
      <c r="F12" s="39">
        <v>2013</v>
      </c>
      <c r="G12" s="39">
        <v>2014</v>
      </c>
      <c r="H12" s="96" t="s">
        <v>115</v>
      </c>
      <c r="I12" s="39">
        <v>2012</v>
      </c>
      <c r="J12" s="39">
        <v>2013</v>
      </c>
      <c r="K12" s="6">
        <v>2014</v>
      </c>
      <c r="L12" s="96" t="s">
        <v>115</v>
      </c>
      <c r="M12" s="39">
        <v>2012</v>
      </c>
      <c r="N12" s="39">
        <v>2013</v>
      </c>
      <c r="O12" s="6">
        <v>2014</v>
      </c>
    </row>
    <row r="13" spans="1:15" ht="44.25" customHeight="1" thickBot="1">
      <c r="A13" s="11"/>
      <c r="B13" s="334" t="s">
        <v>117</v>
      </c>
      <c r="C13" s="335"/>
      <c r="D13" s="335"/>
      <c r="E13" s="335"/>
      <c r="F13" s="335"/>
      <c r="G13" s="335"/>
      <c r="H13" s="335"/>
      <c r="I13" s="335"/>
      <c r="J13" s="335"/>
      <c r="K13" s="335"/>
      <c r="L13" s="335"/>
      <c r="M13" s="335"/>
      <c r="N13" s="335"/>
      <c r="O13" s="336"/>
    </row>
    <row r="14" spans="1:15" ht="51.75" customHeight="1">
      <c r="A14" s="307">
        <v>1</v>
      </c>
      <c r="B14" s="309" t="s">
        <v>24</v>
      </c>
      <c r="C14" s="102" t="s">
        <v>14</v>
      </c>
      <c r="D14" s="153">
        <f>SUM(E14:G14)</f>
        <v>213750</v>
      </c>
      <c r="E14" s="97">
        <v>0</v>
      </c>
      <c r="F14" s="98">
        <v>213750</v>
      </c>
      <c r="G14" s="106">
        <v>0</v>
      </c>
      <c r="H14" s="153">
        <f>SUM(I14:K14)</f>
        <v>0</v>
      </c>
      <c r="I14" s="97"/>
      <c r="J14" s="98"/>
      <c r="K14" s="106"/>
      <c r="L14" s="153">
        <f>SUM(M14:O14)</f>
        <v>-213750</v>
      </c>
      <c r="M14" s="98">
        <f t="shared" ref="M14:O17" si="0">I14-E14</f>
        <v>0</v>
      </c>
      <c r="N14" s="98">
        <f t="shared" si="0"/>
        <v>-213750</v>
      </c>
      <c r="O14" s="106">
        <f t="shared" si="0"/>
        <v>0</v>
      </c>
    </row>
    <row r="15" spans="1:15" s="10" customFormat="1" ht="51.75" customHeight="1">
      <c r="A15" s="308"/>
      <c r="B15" s="310"/>
      <c r="C15" s="103" t="s">
        <v>10</v>
      </c>
      <c r="D15" s="154">
        <f>SUM(E15:G15)</f>
        <v>13042.8</v>
      </c>
      <c r="E15" s="60">
        <v>0</v>
      </c>
      <c r="F15" s="59">
        <v>11250</v>
      </c>
      <c r="G15" s="107">
        <v>1792.8</v>
      </c>
      <c r="H15" s="154">
        <f>SUM(I15:K15)</f>
        <v>0</v>
      </c>
      <c r="I15" s="60"/>
      <c r="J15" s="59"/>
      <c r="K15" s="107"/>
      <c r="L15" s="154">
        <f>SUM(M15:O15)</f>
        <v>-13042.8</v>
      </c>
      <c r="M15" s="59">
        <f t="shared" si="0"/>
        <v>0</v>
      </c>
      <c r="N15" s="59">
        <f t="shared" si="0"/>
        <v>-11250</v>
      </c>
      <c r="O15" s="107">
        <f t="shared" si="0"/>
        <v>-1792.8</v>
      </c>
    </row>
    <row r="16" spans="1:15" s="3" customFormat="1" ht="66.75" customHeight="1">
      <c r="A16" s="22">
        <v>2</v>
      </c>
      <c r="B16" s="29" t="s">
        <v>25</v>
      </c>
      <c r="C16" s="104" t="s">
        <v>10</v>
      </c>
      <c r="D16" s="154">
        <f>SUM(E16:G16)</f>
        <v>1245.2</v>
      </c>
      <c r="E16" s="59">
        <v>0</v>
      </c>
      <c r="F16" s="59">
        <v>1245.2</v>
      </c>
      <c r="G16" s="108">
        <v>0</v>
      </c>
      <c r="H16" s="154">
        <f>SUM(I16:K16)</f>
        <v>0</v>
      </c>
      <c r="I16" s="59"/>
      <c r="J16" s="59"/>
      <c r="K16" s="108"/>
      <c r="L16" s="154">
        <f>SUM(M16:O16)</f>
        <v>-1245.2</v>
      </c>
      <c r="M16" s="59">
        <f t="shared" si="0"/>
        <v>0</v>
      </c>
      <c r="N16" s="59">
        <f t="shared" si="0"/>
        <v>-1245.2</v>
      </c>
      <c r="O16" s="107">
        <f t="shared" si="0"/>
        <v>0</v>
      </c>
    </row>
    <row r="17" spans="1:15" ht="63.75" thickBot="1">
      <c r="A17" s="23">
        <v>3</v>
      </c>
      <c r="B17" s="33" t="s">
        <v>26</v>
      </c>
      <c r="C17" s="105" t="s">
        <v>10</v>
      </c>
      <c r="D17" s="155">
        <f>SUM(E17:G17)</f>
        <v>10000</v>
      </c>
      <c r="E17" s="61">
        <v>0</v>
      </c>
      <c r="F17" s="61">
        <v>10000</v>
      </c>
      <c r="G17" s="109">
        <v>0</v>
      </c>
      <c r="H17" s="155">
        <f>SUM(I17:K17)</f>
        <v>0</v>
      </c>
      <c r="I17" s="61"/>
      <c r="J17" s="61"/>
      <c r="K17" s="109"/>
      <c r="L17" s="155">
        <f>SUM(M17:O17)</f>
        <v>-10000</v>
      </c>
      <c r="M17" s="101">
        <f t="shared" si="0"/>
        <v>0</v>
      </c>
      <c r="N17" s="101">
        <f t="shared" si="0"/>
        <v>-10000</v>
      </c>
      <c r="O17" s="116">
        <f t="shared" si="0"/>
        <v>0</v>
      </c>
    </row>
    <row r="18" spans="1:15" ht="17.25" customHeight="1" thickBot="1">
      <c r="A18" s="12"/>
      <c r="B18" s="321" t="s">
        <v>22</v>
      </c>
      <c r="C18" s="322"/>
      <c r="D18" s="110">
        <f>D19+D20</f>
        <v>238038</v>
      </c>
      <c r="E18" s="13">
        <f t="shared" ref="E18:O18" si="1">E19+E20</f>
        <v>0</v>
      </c>
      <c r="F18" s="13">
        <f t="shared" si="1"/>
        <v>236245.2</v>
      </c>
      <c r="G18" s="111">
        <f t="shared" si="1"/>
        <v>1792.8</v>
      </c>
      <c r="H18" s="110">
        <f t="shared" si="1"/>
        <v>0</v>
      </c>
      <c r="I18" s="13">
        <f t="shared" si="1"/>
        <v>0</v>
      </c>
      <c r="J18" s="13">
        <f t="shared" si="1"/>
        <v>0</v>
      </c>
      <c r="K18" s="111">
        <f t="shared" si="1"/>
        <v>0</v>
      </c>
      <c r="L18" s="110">
        <f t="shared" si="1"/>
        <v>-238038</v>
      </c>
      <c r="M18" s="13">
        <f t="shared" si="1"/>
        <v>0</v>
      </c>
      <c r="N18" s="13">
        <f t="shared" si="1"/>
        <v>-236245.2</v>
      </c>
      <c r="O18" s="111">
        <f t="shared" si="1"/>
        <v>-1792.8</v>
      </c>
    </row>
    <row r="19" spans="1:15" ht="17.25" customHeight="1">
      <c r="A19" s="20"/>
      <c r="B19" s="323" t="s">
        <v>14</v>
      </c>
      <c r="C19" s="324"/>
      <c r="D19" s="112">
        <f>D14</f>
        <v>213750</v>
      </c>
      <c r="E19" s="21">
        <f t="shared" ref="E19:O19" si="2">E14</f>
        <v>0</v>
      </c>
      <c r="F19" s="21">
        <f t="shared" si="2"/>
        <v>213750</v>
      </c>
      <c r="G19" s="113">
        <f t="shared" si="2"/>
        <v>0</v>
      </c>
      <c r="H19" s="112">
        <f t="shared" si="2"/>
        <v>0</v>
      </c>
      <c r="I19" s="21">
        <f t="shared" si="2"/>
        <v>0</v>
      </c>
      <c r="J19" s="21">
        <f t="shared" si="2"/>
        <v>0</v>
      </c>
      <c r="K19" s="113">
        <f t="shared" si="2"/>
        <v>0</v>
      </c>
      <c r="L19" s="112">
        <f t="shared" si="2"/>
        <v>-213750</v>
      </c>
      <c r="M19" s="21">
        <f t="shared" si="2"/>
        <v>0</v>
      </c>
      <c r="N19" s="21">
        <f t="shared" si="2"/>
        <v>-213750</v>
      </c>
      <c r="O19" s="113">
        <f t="shared" si="2"/>
        <v>0</v>
      </c>
    </row>
    <row r="20" spans="1:15" ht="17.25" customHeight="1" thickBot="1">
      <c r="A20" s="14"/>
      <c r="B20" s="325" t="s">
        <v>4</v>
      </c>
      <c r="C20" s="326"/>
      <c r="D20" s="114">
        <f>D15+D16+D17</f>
        <v>24288</v>
      </c>
      <c r="E20" s="15">
        <f t="shared" ref="E20:O20" si="3">E15+E16+E17</f>
        <v>0</v>
      </c>
      <c r="F20" s="15">
        <f t="shared" si="3"/>
        <v>22495.200000000001</v>
      </c>
      <c r="G20" s="115">
        <f t="shared" si="3"/>
        <v>1792.8</v>
      </c>
      <c r="H20" s="114">
        <f t="shared" si="3"/>
        <v>0</v>
      </c>
      <c r="I20" s="15">
        <f t="shared" si="3"/>
        <v>0</v>
      </c>
      <c r="J20" s="15">
        <f t="shared" si="3"/>
        <v>0</v>
      </c>
      <c r="K20" s="115">
        <f t="shared" si="3"/>
        <v>0</v>
      </c>
      <c r="L20" s="114">
        <f t="shared" si="3"/>
        <v>-24288</v>
      </c>
      <c r="M20" s="15">
        <f t="shared" si="3"/>
        <v>0</v>
      </c>
      <c r="N20" s="15">
        <f t="shared" si="3"/>
        <v>-22495.200000000001</v>
      </c>
      <c r="O20" s="115">
        <f t="shared" si="3"/>
        <v>-1792.8</v>
      </c>
    </row>
    <row r="21" spans="1:15" ht="33.75" customHeight="1" thickBot="1">
      <c r="A21" s="11"/>
      <c r="B21" s="337" t="s">
        <v>27</v>
      </c>
      <c r="C21" s="338"/>
      <c r="D21" s="338"/>
      <c r="E21" s="338"/>
      <c r="F21" s="338"/>
      <c r="G21" s="338"/>
      <c r="H21" s="338"/>
      <c r="I21" s="338"/>
      <c r="J21" s="338"/>
      <c r="K21" s="338"/>
      <c r="L21" s="338"/>
      <c r="M21" s="338"/>
      <c r="N21" s="338"/>
      <c r="O21" s="338"/>
    </row>
    <row r="22" spans="1:15" ht="51">
      <c r="A22" s="24">
        <v>1</v>
      </c>
      <c r="B22" s="25" t="s">
        <v>28</v>
      </c>
      <c r="C22" s="119" t="s">
        <v>10</v>
      </c>
      <c r="D22" s="156">
        <f t="shared" ref="D22:D53" si="4">SUM(E22:G22)</f>
        <v>11392.3</v>
      </c>
      <c r="E22" s="100">
        <v>0</v>
      </c>
      <c r="F22" s="100">
        <v>11392.3</v>
      </c>
      <c r="G22" s="120">
        <v>0</v>
      </c>
      <c r="H22" s="156">
        <f t="shared" ref="H22:H53" si="5">SUM(I22:K22)</f>
        <v>0</v>
      </c>
      <c r="I22" s="100"/>
      <c r="J22" s="100"/>
      <c r="K22" s="120"/>
      <c r="L22" s="156">
        <f t="shared" ref="L22:L53" si="6">SUM(M22:O22)</f>
        <v>-11392.3</v>
      </c>
      <c r="M22" s="99">
        <f t="shared" ref="M22:M85" si="7">I22-E22</f>
        <v>0</v>
      </c>
      <c r="N22" s="99">
        <f t="shared" ref="N22:N85" si="8">J22-F22</f>
        <v>-11392.3</v>
      </c>
      <c r="O22" s="128">
        <f t="shared" ref="O22:O85" si="9">K22-G22</f>
        <v>0</v>
      </c>
    </row>
    <row r="23" spans="1:15" ht="63">
      <c r="A23" s="28">
        <v>2</v>
      </c>
      <c r="B23" s="29" t="s">
        <v>29</v>
      </c>
      <c r="C23" s="104" t="s">
        <v>10</v>
      </c>
      <c r="D23" s="157">
        <f t="shared" si="4"/>
        <v>5200</v>
      </c>
      <c r="E23" s="65">
        <v>0</v>
      </c>
      <c r="F23" s="65">
        <v>0</v>
      </c>
      <c r="G23" s="121">
        <v>5200</v>
      </c>
      <c r="H23" s="157">
        <f t="shared" si="5"/>
        <v>0</v>
      </c>
      <c r="I23" s="65"/>
      <c r="J23" s="65"/>
      <c r="K23" s="121"/>
      <c r="L23" s="157">
        <f t="shared" si="6"/>
        <v>-5200</v>
      </c>
      <c r="M23" s="63">
        <f t="shared" si="7"/>
        <v>0</v>
      </c>
      <c r="N23" s="63">
        <f t="shared" si="8"/>
        <v>0</v>
      </c>
      <c r="O23" s="122">
        <f t="shared" si="9"/>
        <v>-5200</v>
      </c>
    </row>
    <row r="24" spans="1:15" ht="63">
      <c r="A24" s="28">
        <v>3</v>
      </c>
      <c r="B24" s="29" t="s">
        <v>30</v>
      </c>
      <c r="C24" s="104" t="s">
        <v>10</v>
      </c>
      <c r="D24" s="157">
        <f t="shared" si="4"/>
        <v>1300</v>
      </c>
      <c r="E24" s="65">
        <v>0</v>
      </c>
      <c r="F24" s="65">
        <v>0</v>
      </c>
      <c r="G24" s="121">
        <v>1300</v>
      </c>
      <c r="H24" s="157">
        <f t="shared" si="5"/>
        <v>0</v>
      </c>
      <c r="I24" s="65"/>
      <c r="J24" s="65"/>
      <c r="K24" s="121"/>
      <c r="L24" s="157">
        <f t="shared" si="6"/>
        <v>-1300</v>
      </c>
      <c r="M24" s="63">
        <f t="shared" si="7"/>
        <v>0</v>
      </c>
      <c r="N24" s="63">
        <f t="shared" si="8"/>
        <v>0</v>
      </c>
      <c r="O24" s="122">
        <f t="shared" si="9"/>
        <v>-1300</v>
      </c>
    </row>
    <row r="25" spans="1:15" ht="78.75">
      <c r="A25" s="28">
        <v>4</v>
      </c>
      <c r="B25" s="29" t="s">
        <v>31</v>
      </c>
      <c r="C25" s="104" t="s">
        <v>10</v>
      </c>
      <c r="D25" s="157">
        <f t="shared" si="4"/>
        <v>1600</v>
      </c>
      <c r="E25" s="65">
        <v>0</v>
      </c>
      <c r="F25" s="65">
        <v>0</v>
      </c>
      <c r="G25" s="121">
        <v>1600</v>
      </c>
      <c r="H25" s="157">
        <f t="shared" si="5"/>
        <v>0</v>
      </c>
      <c r="I25" s="65"/>
      <c r="J25" s="65"/>
      <c r="K25" s="121"/>
      <c r="L25" s="157">
        <f t="shared" si="6"/>
        <v>-1600</v>
      </c>
      <c r="M25" s="63">
        <f t="shared" si="7"/>
        <v>0</v>
      </c>
      <c r="N25" s="63">
        <f t="shared" si="8"/>
        <v>0</v>
      </c>
      <c r="O25" s="122">
        <f t="shared" si="9"/>
        <v>-1600</v>
      </c>
    </row>
    <row r="26" spans="1:15" ht="51">
      <c r="A26" s="28">
        <v>5</v>
      </c>
      <c r="B26" s="29" t="s">
        <v>32</v>
      </c>
      <c r="C26" s="104" t="s">
        <v>10</v>
      </c>
      <c r="D26" s="157">
        <f t="shared" si="4"/>
        <v>400</v>
      </c>
      <c r="E26" s="65">
        <v>0</v>
      </c>
      <c r="F26" s="65">
        <v>0</v>
      </c>
      <c r="G26" s="121">
        <v>400</v>
      </c>
      <c r="H26" s="157">
        <f t="shared" si="5"/>
        <v>0</v>
      </c>
      <c r="I26" s="65"/>
      <c r="J26" s="65"/>
      <c r="K26" s="121"/>
      <c r="L26" s="157">
        <f t="shared" si="6"/>
        <v>-400</v>
      </c>
      <c r="M26" s="63">
        <f t="shared" si="7"/>
        <v>0</v>
      </c>
      <c r="N26" s="63">
        <f t="shared" si="8"/>
        <v>0</v>
      </c>
      <c r="O26" s="122">
        <f t="shared" si="9"/>
        <v>-400</v>
      </c>
    </row>
    <row r="27" spans="1:15" ht="63">
      <c r="A27" s="28">
        <v>6</v>
      </c>
      <c r="B27" s="29" t="s">
        <v>33</v>
      </c>
      <c r="C27" s="104" t="s">
        <v>10</v>
      </c>
      <c r="D27" s="157">
        <f t="shared" si="4"/>
        <v>53851.7</v>
      </c>
      <c r="E27" s="65">
        <v>0</v>
      </c>
      <c r="F27" s="65">
        <v>0</v>
      </c>
      <c r="G27" s="121">
        <v>53851.7</v>
      </c>
      <c r="H27" s="157">
        <f t="shared" si="5"/>
        <v>0</v>
      </c>
      <c r="I27" s="65"/>
      <c r="J27" s="65"/>
      <c r="K27" s="121"/>
      <c r="L27" s="157">
        <f t="shared" si="6"/>
        <v>-53851.7</v>
      </c>
      <c r="M27" s="63">
        <f t="shared" si="7"/>
        <v>0</v>
      </c>
      <c r="N27" s="63">
        <f t="shared" si="8"/>
        <v>0</v>
      </c>
      <c r="O27" s="122">
        <f t="shared" si="9"/>
        <v>-53851.7</v>
      </c>
    </row>
    <row r="28" spans="1:15" ht="204.75">
      <c r="A28" s="28">
        <v>7</v>
      </c>
      <c r="B28" s="29" t="s">
        <v>34</v>
      </c>
      <c r="C28" s="104" t="s">
        <v>10</v>
      </c>
      <c r="D28" s="157">
        <f t="shared" si="4"/>
        <v>4060</v>
      </c>
      <c r="E28" s="65">
        <v>0</v>
      </c>
      <c r="F28" s="65">
        <v>4060</v>
      </c>
      <c r="G28" s="121">
        <v>0</v>
      </c>
      <c r="H28" s="157">
        <f t="shared" si="5"/>
        <v>0</v>
      </c>
      <c r="I28" s="65"/>
      <c r="J28" s="65"/>
      <c r="K28" s="121"/>
      <c r="L28" s="157">
        <f t="shared" si="6"/>
        <v>-4060</v>
      </c>
      <c r="M28" s="63">
        <f t="shared" si="7"/>
        <v>0</v>
      </c>
      <c r="N28" s="63">
        <f t="shared" si="8"/>
        <v>-4060</v>
      </c>
      <c r="O28" s="122">
        <f t="shared" si="9"/>
        <v>0</v>
      </c>
    </row>
    <row r="29" spans="1:15" ht="78.75">
      <c r="A29" s="28">
        <v>8</v>
      </c>
      <c r="B29" s="29" t="s">
        <v>35</v>
      </c>
      <c r="C29" s="104" t="s">
        <v>10</v>
      </c>
      <c r="D29" s="157">
        <f t="shared" si="4"/>
        <v>1773.8</v>
      </c>
      <c r="E29" s="65">
        <v>0</v>
      </c>
      <c r="F29" s="65">
        <v>1773.8</v>
      </c>
      <c r="G29" s="121">
        <v>0</v>
      </c>
      <c r="H29" s="157">
        <f t="shared" si="5"/>
        <v>0</v>
      </c>
      <c r="I29" s="65"/>
      <c r="J29" s="65"/>
      <c r="K29" s="121"/>
      <c r="L29" s="157">
        <f t="shared" si="6"/>
        <v>-1773.8</v>
      </c>
      <c r="M29" s="63">
        <f t="shared" si="7"/>
        <v>0</v>
      </c>
      <c r="N29" s="63">
        <f t="shared" si="8"/>
        <v>-1773.8</v>
      </c>
      <c r="O29" s="122">
        <f t="shared" si="9"/>
        <v>0</v>
      </c>
    </row>
    <row r="30" spans="1:15" ht="157.5">
      <c r="A30" s="28">
        <v>9</v>
      </c>
      <c r="B30" s="29" t="s">
        <v>36</v>
      </c>
      <c r="C30" s="104" t="s">
        <v>10</v>
      </c>
      <c r="D30" s="157">
        <f t="shared" si="4"/>
        <v>3240</v>
      </c>
      <c r="E30" s="65">
        <v>0</v>
      </c>
      <c r="F30" s="65">
        <v>940</v>
      </c>
      <c r="G30" s="121">
        <v>2300</v>
      </c>
      <c r="H30" s="157">
        <f t="shared" si="5"/>
        <v>0</v>
      </c>
      <c r="I30" s="65"/>
      <c r="J30" s="65"/>
      <c r="K30" s="121"/>
      <c r="L30" s="157">
        <f t="shared" si="6"/>
        <v>-3240</v>
      </c>
      <c r="M30" s="63">
        <f t="shared" si="7"/>
        <v>0</v>
      </c>
      <c r="N30" s="63">
        <f t="shared" si="8"/>
        <v>-940</v>
      </c>
      <c r="O30" s="122">
        <f t="shared" si="9"/>
        <v>-2300</v>
      </c>
    </row>
    <row r="31" spans="1:15" ht="141.75">
      <c r="A31" s="28">
        <v>10</v>
      </c>
      <c r="B31" s="29" t="s">
        <v>37</v>
      </c>
      <c r="C31" s="104" t="s">
        <v>10</v>
      </c>
      <c r="D31" s="157">
        <f t="shared" si="4"/>
        <v>1000</v>
      </c>
      <c r="E31" s="65">
        <v>0</v>
      </c>
      <c r="F31" s="65">
        <v>0</v>
      </c>
      <c r="G31" s="121">
        <v>1000</v>
      </c>
      <c r="H31" s="157">
        <f t="shared" si="5"/>
        <v>0</v>
      </c>
      <c r="I31" s="65"/>
      <c r="J31" s="65"/>
      <c r="K31" s="121"/>
      <c r="L31" s="157">
        <f t="shared" si="6"/>
        <v>-1000</v>
      </c>
      <c r="M31" s="63">
        <f t="shared" si="7"/>
        <v>0</v>
      </c>
      <c r="N31" s="63">
        <f t="shared" si="8"/>
        <v>0</v>
      </c>
      <c r="O31" s="122">
        <f t="shared" si="9"/>
        <v>-1000</v>
      </c>
    </row>
    <row r="32" spans="1:15" ht="94.5">
      <c r="A32" s="28">
        <v>11</v>
      </c>
      <c r="B32" s="29" t="s">
        <v>38</v>
      </c>
      <c r="C32" s="104" t="s">
        <v>10</v>
      </c>
      <c r="D32" s="157">
        <f t="shared" si="4"/>
        <v>28985.9</v>
      </c>
      <c r="E32" s="65">
        <v>0</v>
      </c>
      <c r="F32" s="65">
        <v>0</v>
      </c>
      <c r="G32" s="121">
        <v>28985.9</v>
      </c>
      <c r="H32" s="157">
        <f t="shared" si="5"/>
        <v>0</v>
      </c>
      <c r="I32" s="65"/>
      <c r="J32" s="65"/>
      <c r="K32" s="121"/>
      <c r="L32" s="157">
        <f t="shared" si="6"/>
        <v>-28985.9</v>
      </c>
      <c r="M32" s="63">
        <f t="shared" si="7"/>
        <v>0</v>
      </c>
      <c r="N32" s="63">
        <f t="shared" si="8"/>
        <v>0</v>
      </c>
      <c r="O32" s="122">
        <f t="shared" si="9"/>
        <v>-28985.9</v>
      </c>
    </row>
    <row r="33" spans="1:15" ht="51">
      <c r="A33" s="28">
        <v>12</v>
      </c>
      <c r="B33" s="29" t="s">
        <v>39</v>
      </c>
      <c r="C33" s="104" t="s">
        <v>10</v>
      </c>
      <c r="D33" s="157">
        <f t="shared" si="4"/>
        <v>4000</v>
      </c>
      <c r="E33" s="65">
        <v>0</v>
      </c>
      <c r="F33" s="65">
        <v>0</v>
      </c>
      <c r="G33" s="121">
        <v>4000</v>
      </c>
      <c r="H33" s="157">
        <f t="shared" si="5"/>
        <v>0</v>
      </c>
      <c r="I33" s="65"/>
      <c r="J33" s="65"/>
      <c r="K33" s="121"/>
      <c r="L33" s="157">
        <f t="shared" si="6"/>
        <v>-4000</v>
      </c>
      <c r="M33" s="63">
        <f t="shared" si="7"/>
        <v>0</v>
      </c>
      <c r="N33" s="63">
        <f t="shared" si="8"/>
        <v>0</v>
      </c>
      <c r="O33" s="122">
        <f t="shared" si="9"/>
        <v>-4000</v>
      </c>
    </row>
    <row r="34" spans="1:15" ht="63">
      <c r="A34" s="28">
        <v>13</v>
      </c>
      <c r="B34" s="29" t="s">
        <v>40</v>
      </c>
      <c r="C34" s="104" t="s">
        <v>10</v>
      </c>
      <c r="D34" s="157">
        <f t="shared" si="4"/>
        <v>365</v>
      </c>
      <c r="E34" s="65">
        <v>0</v>
      </c>
      <c r="F34" s="65">
        <v>0</v>
      </c>
      <c r="G34" s="121">
        <v>365</v>
      </c>
      <c r="H34" s="157">
        <f t="shared" si="5"/>
        <v>0</v>
      </c>
      <c r="I34" s="65"/>
      <c r="J34" s="65"/>
      <c r="K34" s="121"/>
      <c r="L34" s="157">
        <f t="shared" si="6"/>
        <v>-365</v>
      </c>
      <c r="M34" s="63">
        <f t="shared" si="7"/>
        <v>0</v>
      </c>
      <c r="N34" s="63">
        <f t="shared" si="8"/>
        <v>0</v>
      </c>
      <c r="O34" s="122">
        <f t="shared" si="9"/>
        <v>-365</v>
      </c>
    </row>
    <row r="35" spans="1:15" ht="51">
      <c r="A35" s="28">
        <v>14</v>
      </c>
      <c r="B35" s="29" t="s">
        <v>41</v>
      </c>
      <c r="C35" s="104" t="s">
        <v>10</v>
      </c>
      <c r="D35" s="157">
        <f t="shared" si="4"/>
        <v>310</v>
      </c>
      <c r="E35" s="65">
        <v>0</v>
      </c>
      <c r="F35" s="65">
        <v>0</v>
      </c>
      <c r="G35" s="121">
        <v>310</v>
      </c>
      <c r="H35" s="157">
        <f t="shared" si="5"/>
        <v>0</v>
      </c>
      <c r="I35" s="65"/>
      <c r="J35" s="65"/>
      <c r="K35" s="121"/>
      <c r="L35" s="157">
        <f t="shared" si="6"/>
        <v>-310</v>
      </c>
      <c r="M35" s="63">
        <f t="shared" si="7"/>
        <v>0</v>
      </c>
      <c r="N35" s="63">
        <f t="shared" si="8"/>
        <v>0</v>
      </c>
      <c r="O35" s="122">
        <f t="shared" si="9"/>
        <v>-310</v>
      </c>
    </row>
    <row r="36" spans="1:15" ht="51">
      <c r="A36" s="28">
        <v>15</v>
      </c>
      <c r="B36" s="29" t="s">
        <v>42</v>
      </c>
      <c r="C36" s="104" t="s">
        <v>10</v>
      </c>
      <c r="D36" s="157">
        <f t="shared" si="4"/>
        <v>40</v>
      </c>
      <c r="E36" s="65">
        <v>0</v>
      </c>
      <c r="F36" s="65">
        <v>0</v>
      </c>
      <c r="G36" s="121">
        <v>40</v>
      </c>
      <c r="H36" s="157">
        <f t="shared" si="5"/>
        <v>0</v>
      </c>
      <c r="I36" s="65"/>
      <c r="J36" s="65"/>
      <c r="K36" s="121"/>
      <c r="L36" s="157">
        <f t="shared" si="6"/>
        <v>-40</v>
      </c>
      <c r="M36" s="63">
        <f t="shared" si="7"/>
        <v>0</v>
      </c>
      <c r="N36" s="63">
        <f t="shared" si="8"/>
        <v>0</v>
      </c>
      <c r="O36" s="122">
        <f t="shared" si="9"/>
        <v>-40</v>
      </c>
    </row>
    <row r="37" spans="1:15" ht="173.25">
      <c r="A37" s="28">
        <v>16</v>
      </c>
      <c r="B37" s="29" t="s">
        <v>43</v>
      </c>
      <c r="C37" s="104" t="s">
        <v>10</v>
      </c>
      <c r="D37" s="157">
        <f t="shared" si="4"/>
        <v>741.2</v>
      </c>
      <c r="E37" s="65">
        <v>0</v>
      </c>
      <c r="F37" s="65">
        <v>0</v>
      </c>
      <c r="G37" s="121">
        <v>741.2</v>
      </c>
      <c r="H37" s="157">
        <f t="shared" si="5"/>
        <v>0</v>
      </c>
      <c r="I37" s="65"/>
      <c r="J37" s="65"/>
      <c r="K37" s="121"/>
      <c r="L37" s="157">
        <f t="shared" si="6"/>
        <v>-741.2</v>
      </c>
      <c r="M37" s="63">
        <f t="shared" si="7"/>
        <v>0</v>
      </c>
      <c r="N37" s="63">
        <f t="shared" si="8"/>
        <v>0</v>
      </c>
      <c r="O37" s="122">
        <f t="shared" si="9"/>
        <v>-741.2</v>
      </c>
    </row>
    <row r="38" spans="1:15" ht="110.25">
      <c r="A38" s="28">
        <v>17</v>
      </c>
      <c r="B38" s="29" t="s">
        <v>44</v>
      </c>
      <c r="C38" s="104" t="s">
        <v>10</v>
      </c>
      <c r="D38" s="157">
        <f t="shared" si="4"/>
        <v>126.6</v>
      </c>
      <c r="E38" s="65">
        <v>0</v>
      </c>
      <c r="F38" s="65">
        <v>0</v>
      </c>
      <c r="G38" s="121">
        <v>126.6</v>
      </c>
      <c r="H38" s="157">
        <f t="shared" si="5"/>
        <v>0</v>
      </c>
      <c r="I38" s="65"/>
      <c r="J38" s="65"/>
      <c r="K38" s="121"/>
      <c r="L38" s="157">
        <f t="shared" si="6"/>
        <v>-126.6</v>
      </c>
      <c r="M38" s="63">
        <f t="shared" si="7"/>
        <v>0</v>
      </c>
      <c r="N38" s="63">
        <f t="shared" si="8"/>
        <v>0</v>
      </c>
      <c r="O38" s="122">
        <f t="shared" si="9"/>
        <v>-126.6</v>
      </c>
    </row>
    <row r="39" spans="1:15" ht="63">
      <c r="A39" s="28">
        <v>18</v>
      </c>
      <c r="B39" s="29" t="s">
        <v>45</v>
      </c>
      <c r="C39" s="104" t="s">
        <v>10</v>
      </c>
      <c r="D39" s="157">
        <f t="shared" si="4"/>
        <v>1041</v>
      </c>
      <c r="E39" s="65">
        <v>0</v>
      </c>
      <c r="F39" s="65">
        <v>0</v>
      </c>
      <c r="G39" s="121">
        <v>1041</v>
      </c>
      <c r="H39" s="157">
        <f t="shared" si="5"/>
        <v>0</v>
      </c>
      <c r="I39" s="65"/>
      <c r="J39" s="65"/>
      <c r="K39" s="121"/>
      <c r="L39" s="157">
        <f t="shared" si="6"/>
        <v>-1041</v>
      </c>
      <c r="M39" s="63">
        <f t="shared" si="7"/>
        <v>0</v>
      </c>
      <c r="N39" s="63">
        <f t="shared" si="8"/>
        <v>0</v>
      </c>
      <c r="O39" s="122">
        <f t="shared" si="9"/>
        <v>-1041</v>
      </c>
    </row>
    <row r="40" spans="1:15" ht="110.25">
      <c r="A40" s="28">
        <v>19</v>
      </c>
      <c r="B40" s="29" t="s">
        <v>46</v>
      </c>
      <c r="C40" s="104" t="s">
        <v>10</v>
      </c>
      <c r="D40" s="157">
        <f t="shared" si="4"/>
        <v>500</v>
      </c>
      <c r="E40" s="65">
        <v>0</v>
      </c>
      <c r="F40" s="65">
        <v>0</v>
      </c>
      <c r="G40" s="121">
        <v>500</v>
      </c>
      <c r="H40" s="157">
        <f t="shared" si="5"/>
        <v>0</v>
      </c>
      <c r="I40" s="65"/>
      <c r="J40" s="65"/>
      <c r="K40" s="121"/>
      <c r="L40" s="157">
        <f t="shared" si="6"/>
        <v>-500</v>
      </c>
      <c r="M40" s="63">
        <f t="shared" si="7"/>
        <v>0</v>
      </c>
      <c r="N40" s="63">
        <f t="shared" si="8"/>
        <v>0</v>
      </c>
      <c r="O40" s="122">
        <f t="shared" si="9"/>
        <v>-500</v>
      </c>
    </row>
    <row r="41" spans="1:15" ht="110.25">
      <c r="A41" s="28">
        <v>20</v>
      </c>
      <c r="B41" s="29" t="s">
        <v>47</v>
      </c>
      <c r="C41" s="104" t="s">
        <v>10</v>
      </c>
      <c r="D41" s="157">
        <f t="shared" si="4"/>
        <v>200</v>
      </c>
      <c r="E41" s="65">
        <v>0</v>
      </c>
      <c r="F41" s="65">
        <v>0</v>
      </c>
      <c r="G41" s="121">
        <v>200</v>
      </c>
      <c r="H41" s="157">
        <f t="shared" si="5"/>
        <v>0</v>
      </c>
      <c r="I41" s="65"/>
      <c r="J41" s="65"/>
      <c r="K41" s="121"/>
      <c r="L41" s="157">
        <f t="shared" si="6"/>
        <v>-200</v>
      </c>
      <c r="M41" s="63">
        <f t="shared" si="7"/>
        <v>0</v>
      </c>
      <c r="N41" s="63">
        <f t="shared" si="8"/>
        <v>0</v>
      </c>
      <c r="O41" s="122">
        <f t="shared" si="9"/>
        <v>-200</v>
      </c>
    </row>
    <row r="42" spans="1:15" ht="63">
      <c r="A42" s="28">
        <v>21</v>
      </c>
      <c r="B42" s="29" t="s">
        <v>48</v>
      </c>
      <c r="C42" s="104" t="s">
        <v>10</v>
      </c>
      <c r="D42" s="157">
        <f t="shared" si="4"/>
        <v>400</v>
      </c>
      <c r="E42" s="65">
        <v>0</v>
      </c>
      <c r="F42" s="65">
        <v>0</v>
      </c>
      <c r="G42" s="121">
        <v>400</v>
      </c>
      <c r="H42" s="157">
        <f t="shared" si="5"/>
        <v>0</v>
      </c>
      <c r="I42" s="65"/>
      <c r="J42" s="65"/>
      <c r="K42" s="121"/>
      <c r="L42" s="157">
        <f t="shared" si="6"/>
        <v>-400</v>
      </c>
      <c r="M42" s="63">
        <f t="shared" si="7"/>
        <v>0</v>
      </c>
      <c r="N42" s="63">
        <f t="shared" si="8"/>
        <v>0</v>
      </c>
      <c r="O42" s="122">
        <f t="shared" si="9"/>
        <v>-400</v>
      </c>
    </row>
    <row r="43" spans="1:15" ht="51">
      <c r="A43" s="28">
        <v>22</v>
      </c>
      <c r="B43" s="29" t="s">
        <v>49</v>
      </c>
      <c r="C43" s="104" t="s">
        <v>10</v>
      </c>
      <c r="D43" s="157">
        <f t="shared" si="4"/>
        <v>313.39999999999998</v>
      </c>
      <c r="E43" s="65">
        <v>0</v>
      </c>
      <c r="F43" s="65">
        <v>0</v>
      </c>
      <c r="G43" s="121">
        <v>313.39999999999998</v>
      </c>
      <c r="H43" s="157">
        <f t="shared" si="5"/>
        <v>0</v>
      </c>
      <c r="I43" s="65"/>
      <c r="J43" s="65"/>
      <c r="K43" s="121"/>
      <c r="L43" s="157">
        <f t="shared" si="6"/>
        <v>-313.39999999999998</v>
      </c>
      <c r="M43" s="63">
        <f t="shared" si="7"/>
        <v>0</v>
      </c>
      <c r="N43" s="63">
        <f t="shared" si="8"/>
        <v>0</v>
      </c>
      <c r="O43" s="122">
        <f t="shared" si="9"/>
        <v>-313.39999999999998</v>
      </c>
    </row>
    <row r="44" spans="1:15" ht="51">
      <c r="A44" s="28">
        <v>23</v>
      </c>
      <c r="B44" s="29" t="s">
        <v>50</v>
      </c>
      <c r="C44" s="104" t="s">
        <v>10</v>
      </c>
      <c r="D44" s="157">
        <f t="shared" si="4"/>
        <v>1229.2</v>
      </c>
      <c r="E44" s="65">
        <v>0</v>
      </c>
      <c r="F44" s="65">
        <v>1229.2</v>
      </c>
      <c r="G44" s="121">
        <v>0</v>
      </c>
      <c r="H44" s="157">
        <f t="shared" si="5"/>
        <v>0</v>
      </c>
      <c r="I44" s="65"/>
      <c r="J44" s="65"/>
      <c r="K44" s="121"/>
      <c r="L44" s="157">
        <f t="shared" si="6"/>
        <v>-1229.2</v>
      </c>
      <c r="M44" s="63">
        <f t="shared" si="7"/>
        <v>0</v>
      </c>
      <c r="N44" s="63">
        <f t="shared" si="8"/>
        <v>-1229.2</v>
      </c>
      <c r="O44" s="122">
        <f t="shared" si="9"/>
        <v>0</v>
      </c>
    </row>
    <row r="45" spans="1:15" ht="51">
      <c r="A45" s="28">
        <v>24</v>
      </c>
      <c r="B45" s="29" t="s">
        <v>51</v>
      </c>
      <c r="C45" s="104" t="s">
        <v>10</v>
      </c>
      <c r="D45" s="157">
        <f t="shared" si="4"/>
        <v>100</v>
      </c>
      <c r="E45" s="65">
        <v>0</v>
      </c>
      <c r="F45" s="65">
        <v>100</v>
      </c>
      <c r="G45" s="121">
        <v>0</v>
      </c>
      <c r="H45" s="157">
        <f t="shared" si="5"/>
        <v>0</v>
      </c>
      <c r="I45" s="65"/>
      <c r="J45" s="65"/>
      <c r="K45" s="121"/>
      <c r="L45" s="157">
        <f t="shared" si="6"/>
        <v>-100</v>
      </c>
      <c r="M45" s="63">
        <f t="shared" si="7"/>
        <v>0</v>
      </c>
      <c r="N45" s="63">
        <f t="shared" si="8"/>
        <v>-100</v>
      </c>
      <c r="O45" s="122">
        <f t="shared" si="9"/>
        <v>0</v>
      </c>
    </row>
    <row r="46" spans="1:15" ht="51">
      <c r="A46" s="28">
        <v>25</v>
      </c>
      <c r="B46" s="29" t="s">
        <v>52</v>
      </c>
      <c r="C46" s="104" t="s">
        <v>10</v>
      </c>
      <c r="D46" s="157">
        <f t="shared" si="4"/>
        <v>2020.6</v>
      </c>
      <c r="E46" s="65">
        <v>0</v>
      </c>
      <c r="F46" s="65">
        <v>2020.6</v>
      </c>
      <c r="G46" s="121">
        <v>0</v>
      </c>
      <c r="H46" s="157">
        <f t="shared" si="5"/>
        <v>0</v>
      </c>
      <c r="I46" s="65"/>
      <c r="J46" s="65"/>
      <c r="K46" s="121"/>
      <c r="L46" s="157">
        <f t="shared" si="6"/>
        <v>-2020.6</v>
      </c>
      <c r="M46" s="63">
        <f t="shared" si="7"/>
        <v>0</v>
      </c>
      <c r="N46" s="63">
        <f t="shared" si="8"/>
        <v>-2020.6</v>
      </c>
      <c r="O46" s="122">
        <f t="shared" si="9"/>
        <v>0</v>
      </c>
    </row>
    <row r="47" spans="1:15" ht="38.25" customHeight="1">
      <c r="A47" s="313">
        <v>26</v>
      </c>
      <c r="B47" s="312" t="s">
        <v>53</v>
      </c>
      <c r="C47" s="104" t="s">
        <v>14</v>
      </c>
      <c r="D47" s="157">
        <f t="shared" si="4"/>
        <v>0</v>
      </c>
      <c r="E47" s="65">
        <v>0</v>
      </c>
      <c r="F47" s="65">
        <v>0</v>
      </c>
      <c r="G47" s="121">
        <v>0</v>
      </c>
      <c r="H47" s="157">
        <f t="shared" si="5"/>
        <v>0</v>
      </c>
      <c r="I47" s="65"/>
      <c r="J47" s="65"/>
      <c r="K47" s="121"/>
      <c r="L47" s="157">
        <f t="shared" si="6"/>
        <v>0</v>
      </c>
      <c r="M47" s="63">
        <f t="shared" si="7"/>
        <v>0</v>
      </c>
      <c r="N47" s="63">
        <f t="shared" si="8"/>
        <v>0</v>
      </c>
      <c r="O47" s="122">
        <f t="shared" si="9"/>
        <v>0</v>
      </c>
    </row>
    <row r="48" spans="1:15" ht="51">
      <c r="A48" s="313"/>
      <c r="B48" s="312"/>
      <c r="C48" s="104" t="s">
        <v>10</v>
      </c>
      <c r="D48" s="157">
        <f t="shared" si="4"/>
        <v>1180</v>
      </c>
      <c r="E48" s="65">
        <v>0</v>
      </c>
      <c r="F48" s="65">
        <v>1180</v>
      </c>
      <c r="G48" s="121">
        <v>0</v>
      </c>
      <c r="H48" s="157">
        <f t="shared" si="5"/>
        <v>0</v>
      </c>
      <c r="I48" s="65"/>
      <c r="J48" s="65"/>
      <c r="K48" s="121"/>
      <c r="L48" s="157">
        <f t="shared" si="6"/>
        <v>-1180</v>
      </c>
      <c r="M48" s="63">
        <f t="shared" si="7"/>
        <v>0</v>
      </c>
      <c r="N48" s="63">
        <f t="shared" si="8"/>
        <v>-1180</v>
      </c>
      <c r="O48" s="122">
        <f t="shared" si="9"/>
        <v>0</v>
      </c>
    </row>
    <row r="49" spans="1:15" ht="51">
      <c r="A49" s="28">
        <v>27</v>
      </c>
      <c r="B49" s="29" t="s">
        <v>54</v>
      </c>
      <c r="C49" s="104" t="s">
        <v>10</v>
      </c>
      <c r="D49" s="157">
        <f t="shared" si="4"/>
        <v>1194</v>
      </c>
      <c r="E49" s="65">
        <v>0</v>
      </c>
      <c r="F49" s="65">
        <v>1194</v>
      </c>
      <c r="G49" s="121">
        <v>0</v>
      </c>
      <c r="H49" s="157">
        <f t="shared" si="5"/>
        <v>0</v>
      </c>
      <c r="I49" s="65"/>
      <c r="J49" s="65"/>
      <c r="K49" s="121"/>
      <c r="L49" s="157">
        <f t="shared" si="6"/>
        <v>-1194</v>
      </c>
      <c r="M49" s="63">
        <f t="shared" si="7"/>
        <v>0</v>
      </c>
      <c r="N49" s="63">
        <f t="shared" si="8"/>
        <v>-1194</v>
      </c>
      <c r="O49" s="122">
        <f t="shared" si="9"/>
        <v>0</v>
      </c>
    </row>
    <row r="50" spans="1:15" ht="51">
      <c r="A50" s="28">
        <v>28</v>
      </c>
      <c r="B50" s="29" t="s">
        <v>55</v>
      </c>
      <c r="C50" s="104" t="s">
        <v>10</v>
      </c>
      <c r="D50" s="157">
        <f t="shared" si="4"/>
        <v>966.4</v>
      </c>
      <c r="E50" s="65">
        <v>0</v>
      </c>
      <c r="F50" s="65">
        <v>966.4</v>
      </c>
      <c r="G50" s="121">
        <v>0</v>
      </c>
      <c r="H50" s="157">
        <f t="shared" si="5"/>
        <v>0</v>
      </c>
      <c r="I50" s="65"/>
      <c r="J50" s="65"/>
      <c r="K50" s="121"/>
      <c r="L50" s="157">
        <f t="shared" si="6"/>
        <v>-966.4</v>
      </c>
      <c r="M50" s="63">
        <f t="shared" si="7"/>
        <v>0</v>
      </c>
      <c r="N50" s="63">
        <f t="shared" si="8"/>
        <v>-966.4</v>
      </c>
      <c r="O50" s="122">
        <f t="shared" si="9"/>
        <v>0</v>
      </c>
    </row>
    <row r="51" spans="1:15" ht="51">
      <c r="A51" s="28">
        <v>29</v>
      </c>
      <c r="B51" s="29" t="s">
        <v>56</v>
      </c>
      <c r="C51" s="104" t="s">
        <v>10</v>
      </c>
      <c r="D51" s="157">
        <f t="shared" si="4"/>
        <v>440.3</v>
      </c>
      <c r="E51" s="65">
        <v>0</v>
      </c>
      <c r="F51" s="65">
        <v>440.3</v>
      </c>
      <c r="G51" s="121">
        <v>0</v>
      </c>
      <c r="H51" s="157">
        <f t="shared" si="5"/>
        <v>0</v>
      </c>
      <c r="I51" s="65"/>
      <c r="J51" s="65"/>
      <c r="K51" s="121"/>
      <c r="L51" s="157">
        <f t="shared" si="6"/>
        <v>-440.3</v>
      </c>
      <c r="M51" s="63">
        <f t="shared" si="7"/>
        <v>0</v>
      </c>
      <c r="N51" s="63">
        <f t="shared" si="8"/>
        <v>-440.3</v>
      </c>
      <c r="O51" s="122">
        <f t="shared" si="9"/>
        <v>0</v>
      </c>
    </row>
    <row r="52" spans="1:15" ht="51">
      <c r="A52" s="28">
        <v>30</v>
      </c>
      <c r="B52" s="29" t="s">
        <v>57</v>
      </c>
      <c r="C52" s="104" t="s">
        <v>10</v>
      </c>
      <c r="D52" s="157">
        <f t="shared" si="4"/>
        <v>138.69999999999999</v>
      </c>
      <c r="E52" s="65">
        <v>0</v>
      </c>
      <c r="F52" s="65">
        <v>138.69999999999999</v>
      </c>
      <c r="G52" s="121">
        <v>0</v>
      </c>
      <c r="H52" s="157">
        <f t="shared" si="5"/>
        <v>0</v>
      </c>
      <c r="I52" s="65"/>
      <c r="J52" s="65"/>
      <c r="K52" s="121"/>
      <c r="L52" s="157">
        <f t="shared" si="6"/>
        <v>-138.69999999999999</v>
      </c>
      <c r="M52" s="63">
        <f t="shared" si="7"/>
        <v>0</v>
      </c>
      <c r="N52" s="63">
        <f t="shared" si="8"/>
        <v>-138.69999999999999</v>
      </c>
      <c r="O52" s="122">
        <f t="shared" si="9"/>
        <v>0</v>
      </c>
    </row>
    <row r="53" spans="1:15" ht="51">
      <c r="A53" s="28">
        <v>31</v>
      </c>
      <c r="B53" s="29" t="s">
        <v>58</v>
      </c>
      <c r="C53" s="104" t="s">
        <v>10</v>
      </c>
      <c r="D53" s="157">
        <f t="shared" si="4"/>
        <v>887.6</v>
      </c>
      <c r="E53" s="65">
        <v>0</v>
      </c>
      <c r="F53" s="65">
        <v>887.6</v>
      </c>
      <c r="G53" s="121">
        <v>0</v>
      </c>
      <c r="H53" s="157">
        <f t="shared" si="5"/>
        <v>0</v>
      </c>
      <c r="I53" s="65"/>
      <c r="J53" s="65"/>
      <c r="K53" s="121"/>
      <c r="L53" s="157">
        <f t="shared" si="6"/>
        <v>-887.6</v>
      </c>
      <c r="M53" s="63">
        <f t="shared" si="7"/>
        <v>0</v>
      </c>
      <c r="N53" s="63">
        <f t="shared" si="8"/>
        <v>-887.6</v>
      </c>
      <c r="O53" s="122">
        <f t="shared" si="9"/>
        <v>0</v>
      </c>
    </row>
    <row r="54" spans="1:15" ht="63">
      <c r="A54" s="28">
        <v>32</v>
      </c>
      <c r="B54" s="29" t="s">
        <v>59</v>
      </c>
      <c r="C54" s="104" t="s">
        <v>10</v>
      </c>
      <c r="D54" s="157">
        <f t="shared" ref="D54:D93" si="10">SUM(E54:G54)</f>
        <v>1066.7</v>
      </c>
      <c r="E54" s="65">
        <v>0</v>
      </c>
      <c r="F54" s="65">
        <v>1066.7</v>
      </c>
      <c r="G54" s="121">
        <v>0</v>
      </c>
      <c r="H54" s="157">
        <f t="shared" ref="H54:H93" si="11">SUM(I54:K54)</f>
        <v>0</v>
      </c>
      <c r="I54" s="65"/>
      <c r="J54" s="65"/>
      <c r="K54" s="121"/>
      <c r="L54" s="157">
        <f t="shared" ref="L54:L93" si="12">SUM(M54:O54)</f>
        <v>-1066.7</v>
      </c>
      <c r="M54" s="63">
        <f t="shared" si="7"/>
        <v>0</v>
      </c>
      <c r="N54" s="63">
        <f t="shared" si="8"/>
        <v>-1066.7</v>
      </c>
      <c r="O54" s="122">
        <f t="shared" si="9"/>
        <v>0</v>
      </c>
    </row>
    <row r="55" spans="1:15" ht="63">
      <c r="A55" s="28">
        <v>33</v>
      </c>
      <c r="B55" s="29" t="s">
        <v>60</v>
      </c>
      <c r="C55" s="104" t="s">
        <v>10</v>
      </c>
      <c r="D55" s="157">
        <f t="shared" si="10"/>
        <v>1982.3</v>
      </c>
      <c r="E55" s="65">
        <v>0</v>
      </c>
      <c r="F55" s="65">
        <v>1982.3</v>
      </c>
      <c r="G55" s="121">
        <v>0</v>
      </c>
      <c r="H55" s="157">
        <f t="shared" si="11"/>
        <v>0</v>
      </c>
      <c r="I55" s="65"/>
      <c r="J55" s="65"/>
      <c r="K55" s="121"/>
      <c r="L55" s="157">
        <f t="shared" si="12"/>
        <v>-1982.3</v>
      </c>
      <c r="M55" s="63">
        <f t="shared" si="7"/>
        <v>0</v>
      </c>
      <c r="N55" s="63">
        <f t="shared" si="8"/>
        <v>-1982.3</v>
      </c>
      <c r="O55" s="122">
        <f t="shared" si="9"/>
        <v>0</v>
      </c>
    </row>
    <row r="56" spans="1:15" ht="25.5">
      <c r="A56" s="313">
        <v>34</v>
      </c>
      <c r="B56" s="328" t="s">
        <v>61</v>
      </c>
      <c r="C56" s="103" t="s">
        <v>20</v>
      </c>
      <c r="D56" s="157">
        <f t="shared" si="10"/>
        <v>3248.4</v>
      </c>
      <c r="E56" s="65">
        <v>0</v>
      </c>
      <c r="F56" s="65">
        <v>3248.4</v>
      </c>
      <c r="G56" s="121">
        <v>0</v>
      </c>
      <c r="H56" s="157">
        <f t="shared" si="11"/>
        <v>0</v>
      </c>
      <c r="I56" s="65"/>
      <c r="J56" s="65"/>
      <c r="K56" s="121"/>
      <c r="L56" s="157">
        <f t="shared" si="12"/>
        <v>-3248.4</v>
      </c>
      <c r="M56" s="63">
        <f t="shared" si="7"/>
        <v>0</v>
      </c>
      <c r="N56" s="63">
        <f t="shared" si="8"/>
        <v>-3248.4</v>
      </c>
      <c r="O56" s="122">
        <f t="shared" si="9"/>
        <v>0</v>
      </c>
    </row>
    <row r="57" spans="1:15" ht="51">
      <c r="A57" s="313"/>
      <c r="B57" s="329"/>
      <c r="C57" s="104" t="s">
        <v>10</v>
      </c>
      <c r="D57" s="157">
        <f t="shared" si="10"/>
        <v>10000</v>
      </c>
      <c r="E57" s="65">
        <v>0</v>
      </c>
      <c r="F57" s="65">
        <v>10000</v>
      </c>
      <c r="G57" s="121">
        <v>0</v>
      </c>
      <c r="H57" s="157">
        <f t="shared" si="11"/>
        <v>0</v>
      </c>
      <c r="I57" s="65"/>
      <c r="J57" s="65"/>
      <c r="K57" s="121"/>
      <c r="L57" s="157">
        <f t="shared" si="12"/>
        <v>-10000</v>
      </c>
      <c r="M57" s="63">
        <f t="shared" si="7"/>
        <v>0</v>
      </c>
      <c r="N57" s="63">
        <f t="shared" si="8"/>
        <v>-10000</v>
      </c>
      <c r="O57" s="122">
        <f t="shared" si="9"/>
        <v>0</v>
      </c>
    </row>
    <row r="58" spans="1:15" ht="51">
      <c r="A58" s="28">
        <v>35</v>
      </c>
      <c r="B58" s="29" t="s">
        <v>62</v>
      </c>
      <c r="C58" s="104" t="s">
        <v>10</v>
      </c>
      <c r="D58" s="157">
        <f t="shared" si="10"/>
        <v>352.1</v>
      </c>
      <c r="E58" s="65">
        <v>0</v>
      </c>
      <c r="F58" s="65">
        <v>352.1</v>
      </c>
      <c r="G58" s="121">
        <v>0</v>
      </c>
      <c r="H58" s="157">
        <f t="shared" si="11"/>
        <v>0</v>
      </c>
      <c r="I58" s="65"/>
      <c r="J58" s="65"/>
      <c r="K58" s="121"/>
      <c r="L58" s="157">
        <f t="shared" si="12"/>
        <v>-352.1</v>
      </c>
      <c r="M58" s="63">
        <f t="shared" si="7"/>
        <v>0</v>
      </c>
      <c r="N58" s="63">
        <f t="shared" si="8"/>
        <v>-352.1</v>
      </c>
      <c r="O58" s="122">
        <f t="shared" si="9"/>
        <v>0</v>
      </c>
    </row>
    <row r="59" spans="1:15" ht="78.75">
      <c r="A59" s="28">
        <v>36</v>
      </c>
      <c r="B59" s="29" t="s">
        <v>63</v>
      </c>
      <c r="C59" s="104" t="s">
        <v>10</v>
      </c>
      <c r="D59" s="157">
        <f t="shared" si="10"/>
        <v>2728.7</v>
      </c>
      <c r="E59" s="65">
        <v>0</v>
      </c>
      <c r="F59" s="65">
        <v>2728.7</v>
      </c>
      <c r="G59" s="121">
        <v>0</v>
      </c>
      <c r="H59" s="157">
        <f t="shared" si="11"/>
        <v>0</v>
      </c>
      <c r="I59" s="65"/>
      <c r="J59" s="65"/>
      <c r="K59" s="121"/>
      <c r="L59" s="157">
        <f t="shared" si="12"/>
        <v>-2728.7</v>
      </c>
      <c r="M59" s="63">
        <f t="shared" si="7"/>
        <v>0</v>
      </c>
      <c r="N59" s="63">
        <f t="shared" si="8"/>
        <v>-2728.7</v>
      </c>
      <c r="O59" s="122">
        <f t="shared" si="9"/>
        <v>0</v>
      </c>
    </row>
    <row r="60" spans="1:15" ht="51">
      <c r="A60" s="28">
        <v>37</v>
      </c>
      <c r="B60" s="29" t="s">
        <v>64</v>
      </c>
      <c r="C60" s="104" t="s">
        <v>10</v>
      </c>
      <c r="D60" s="157">
        <f t="shared" si="10"/>
        <v>2037.6</v>
      </c>
      <c r="E60" s="65">
        <v>0</v>
      </c>
      <c r="F60" s="65">
        <v>2037.6</v>
      </c>
      <c r="G60" s="121">
        <v>0</v>
      </c>
      <c r="H60" s="157">
        <f t="shared" si="11"/>
        <v>0</v>
      </c>
      <c r="I60" s="65"/>
      <c r="J60" s="65"/>
      <c r="K60" s="121"/>
      <c r="L60" s="157">
        <f t="shared" si="12"/>
        <v>-2037.6</v>
      </c>
      <c r="M60" s="63">
        <f t="shared" si="7"/>
        <v>0</v>
      </c>
      <c r="N60" s="63">
        <f t="shared" si="8"/>
        <v>-2037.6</v>
      </c>
      <c r="O60" s="122">
        <f t="shared" si="9"/>
        <v>0</v>
      </c>
    </row>
    <row r="61" spans="1:15" ht="51">
      <c r="A61" s="28">
        <v>38</v>
      </c>
      <c r="B61" s="29" t="s">
        <v>65</v>
      </c>
      <c r="C61" s="104" t="s">
        <v>10</v>
      </c>
      <c r="D61" s="157">
        <f t="shared" si="10"/>
        <v>1716.9</v>
      </c>
      <c r="E61" s="65">
        <v>0</v>
      </c>
      <c r="F61" s="65">
        <v>1716.9</v>
      </c>
      <c r="G61" s="121">
        <v>0</v>
      </c>
      <c r="H61" s="157">
        <f t="shared" si="11"/>
        <v>0</v>
      </c>
      <c r="I61" s="65"/>
      <c r="J61" s="65"/>
      <c r="K61" s="121"/>
      <c r="L61" s="157">
        <f t="shared" si="12"/>
        <v>-1716.9</v>
      </c>
      <c r="M61" s="63">
        <f t="shared" si="7"/>
        <v>0</v>
      </c>
      <c r="N61" s="63">
        <f t="shared" si="8"/>
        <v>-1716.9</v>
      </c>
      <c r="O61" s="122">
        <f t="shared" si="9"/>
        <v>0</v>
      </c>
    </row>
    <row r="62" spans="1:15" ht="78.75">
      <c r="A62" s="28">
        <v>39</v>
      </c>
      <c r="B62" s="29" t="s">
        <v>66</v>
      </c>
      <c r="C62" s="104" t="s">
        <v>10</v>
      </c>
      <c r="D62" s="157">
        <f t="shared" si="10"/>
        <v>500</v>
      </c>
      <c r="E62" s="65">
        <v>0</v>
      </c>
      <c r="F62" s="65">
        <v>500</v>
      </c>
      <c r="G62" s="121">
        <v>0</v>
      </c>
      <c r="H62" s="157">
        <f t="shared" si="11"/>
        <v>0</v>
      </c>
      <c r="I62" s="65"/>
      <c r="J62" s="65"/>
      <c r="K62" s="121"/>
      <c r="L62" s="157">
        <f t="shared" si="12"/>
        <v>-500</v>
      </c>
      <c r="M62" s="63">
        <f t="shared" si="7"/>
        <v>0</v>
      </c>
      <c r="N62" s="63">
        <f t="shared" si="8"/>
        <v>-500</v>
      </c>
      <c r="O62" s="122">
        <f t="shared" si="9"/>
        <v>0</v>
      </c>
    </row>
    <row r="63" spans="1:15" ht="51">
      <c r="A63" s="28">
        <v>40</v>
      </c>
      <c r="B63" s="29" t="s">
        <v>67</v>
      </c>
      <c r="C63" s="104" t="s">
        <v>10</v>
      </c>
      <c r="D63" s="157">
        <f t="shared" si="10"/>
        <v>376.1</v>
      </c>
      <c r="E63" s="65">
        <v>0</v>
      </c>
      <c r="F63" s="65">
        <v>376.1</v>
      </c>
      <c r="G63" s="121">
        <v>0</v>
      </c>
      <c r="H63" s="157">
        <f t="shared" si="11"/>
        <v>0</v>
      </c>
      <c r="I63" s="65"/>
      <c r="J63" s="65"/>
      <c r="K63" s="121"/>
      <c r="L63" s="157">
        <f t="shared" si="12"/>
        <v>-376.1</v>
      </c>
      <c r="M63" s="63">
        <f t="shared" si="7"/>
        <v>0</v>
      </c>
      <c r="N63" s="63">
        <f t="shared" si="8"/>
        <v>-376.1</v>
      </c>
      <c r="O63" s="122">
        <f t="shared" si="9"/>
        <v>0</v>
      </c>
    </row>
    <row r="64" spans="1:15" ht="51">
      <c r="A64" s="28">
        <v>41</v>
      </c>
      <c r="B64" s="29" t="s">
        <v>68</v>
      </c>
      <c r="C64" s="104" t="s">
        <v>10</v>
      </c>
      <c r="D64" s="157">
        <f t="shared" si="10"/>
        <v>91.6</v>
      </c>
      <c r="E64" s="65">
        <v>0</v>
      </c>
      <c r="F64" s="65">
        <v>91.6</v>
      </c>
      <c r="G64" s="121">
        <v>0</v>
      </c>
      <c r="H64" s="157">
        <f t="shared" si="11"/>
        <v>0</v>
      </c>
      <c r="I64" s="65"/>
      <c r="J64" s="65"/>
      <c r="K64" s="121"/>
      <c r="L64" s="157">
        <f t="shared" si="12"/>
        <v>-91.6</v>
      </c>
      <c r="M64" s="63">
        <f t="shared" si="7"/>
        <v>0</v>
      </c>
      <c r="N64" s="63">
        <f t="shared" si="8"/>
        <v>-91.6</v>
      </c>
      <c r="O64" s="122">
        <f t="shared" si="9"/>
        <v>0</v>
      </c>
    </row>
    <row r="65" spans="1:15" ht="51">
      <c r="A65" s="28">
        <v>42</v>
      </c>
      <c r="B65" s="29" t="s">
        <v>69</v>
      </c>
      <c r="C65" s="104" t="s">
        <v>10</v>
      </c>
      <c r="D65" s="157">
        <f t="shared" si="10"/>
        <v>972.2</v>
      </c>
      <c r="E65" s="65">
        <v>0</v>
      </c>
      <c r="F65" s="65">
        <v>972.2</v>
      </c>
      <c r="G65" s="121">
        <v>0</v>
      </c>
      <c r="H65" s="157">
        <f t="shared" si="11"/>
        <v>0</v>
      </c>
      <c r="I65" s="65"/>
      <c r="J65" s="65"/>
      <c r="K65" s="121"/>
      <c r="L65" s="157">
        <f t="shared" si="12"/>
        <v>-972.2</v>
      </c>
      <c r="M65" s="63">
        <f t="shared" si="7"/>
        <v>0</v>
      </c>
      <c r="N65" s="63">
        <f t="shared" si="8"/>
        <v>-972.2</v>
      </c>
      <c r="O65" s="122">
        <f t="shared" si="9"/>
        <v>0</v>
      </c>
    </row>
    <row r="66" spans="1:15" ht="51">
      <c r="A66" s="28">
        <v>43</v>
      </c>
      <c r="B66" s="29" t="s">
        <v>70</v>
      </c>
      <c r="C66" s="104" t="s">
        <v>10</v>
      </c>
      <c r="D66" s="157">
        <f t="shared" si="10"/>
        <v>253.9</v>
      </c>
      <c r="E66" s="65">
        <v>0</v>
      </c>
      <c r="F66" s="65">
        <v>253.9</v>
      </c>
      <c r="G66" s="121">
        <v>0</v>
      </c>
      <c r="H66" s="157">
        <f t="shared" si="11"/>
        <v>0</v>
      </c>
      <c r="I66" s="65"/>
      <c r="J66" s="65"/>
      <c r="K66" s="121"/>
      <c r="L66" s="157">
        <f t="shared" si="12"/>
        <v>-253.9</v>
      </c>
      <c r="M66" s="63">
        <f t="shared" si="7"/>
        <v>0</v>
      </c>
      <c r="N66" s="63">
        <f t="shared" si="8"/>
        <v>-253.9</v>
      </c>
      <c r="O66" s="122">
        <f t="shared" si="9"/>
        <v>0</v>
      </c>
    </row>
    <row r="67" spans="1:15" ht="51">
      <c r="A67" s="28">
        <v>44</v>
      </c>
      <c r="B67" s="29" t="s">
        <v>71</v>
      </c>
      <c r="C67" s="104" t="s">
        <v>10</v>
      </c>
      <c r="D67" s="157">
        <f t="shared" si="10"/>
        <v>2684.5</v>
      </c>
      <c r="E67" s="65">
        <v>0</v>
      </c>
      <c r="F67" s="65">
        <v>2684.5</v>
      </c>
      <c r="G67" s="121">
        <v>0</v>
      </c>
      <c r="H67" s="157">
        <f t="shared" si="11"/>
        <v>0</v>
      </c>
      <c r="I67" s="65"/>
      <c r="J67" s="65"/>
      <c r="K67" s="121"/>
      <c r="L67" s="157">
        <f t="shared" si="12"/>
        <v>-2684.5</v>
      </c>
      <c r="M67" s="63">
        <f t="shared" si="7"/>
        <v>0</v>
      </c>
      <c r="N67" s="63">
        <f t="shared" si="8"/>
        <v>-2684.5</v>
      </c>
      <c r="O67" s="122">
        <f t="shared" si="9"/>
        <v>0</v>
      </c>
    </row>
    <row r="68" spans="1:15" ht="51">
      <c r="A68" s="28">
        <v>45</v>
      </c>
      <c r="B68" s="29" t="s">
        <v>72</v>
      </c>
      <c r="C68" s="104" t="s">
        <v>10</v>
      </c>
      <c r="D68" s="157">
        <f t="shared" si="10"/>
        <v>567.6</v>
      </c>
      <c r="E68" s="65">
        <v>0</v>
      </c>
      <c r="F68" s="65">
        <v>567.6</v>
      </c>
      <c r="G68" s="121">
        <v>0</v>
      </c>
      <c r="H68" s="157">
        <f t="shared" si="11"/>
        <v>0</v>
      </c>
      <c r="I68" s="65"/>
      <c r="J68" s="65"/>
      <c r="K68" s="121"/>
      <c r="L68" s="157">
        <f t="shared" si="12"/>
        <v>-567.6</v>
      </c>
      <c r="M68" s="63">
        <f t="shared" si="7"/>
        <v>0</v>
      </c>
      <c r="N68" s="63">
        <f t="shared" si="8"/>
        <v>-567.6</v>
      </c>
      <c r="O68" s="122">
        <f t="shared" si="9"/>
        <v>0</v>
      </c>
    </row>
    <row r="69" spans="1:15" ht="51">
      <c r="A69" s="28">
        <v>46</v>
      </c>
      <c r="B69" s="29" t="s">
        <v>73</v>
      </c>
      <c r="C69" s="104" t="s">
        <v>10</v>
      </c>
      <c r="D69" s="157">
        <f t="shared" si="10"/>
        <v>285.39999999999998</v>
      </c>
      <c r="E69" s="65">
        <v>0</v>
      </c>
      <c r="F69" s="65">
        <v>285.39999999999998</v>
      </c>
      <c r="G69" s="121">
        <v>0</v>
      </c>
      <c r="H69" s="157">
        <f t="shared" si="11"/>
        <v>0</v>
      </c>
      <c r="I69" s="65"/>
      <c r="J69" s="65"/>
      <c r="K69" s="121"/>
      <c r="L69" s="157">
        <f t="shared" si="12"/>
        <v>-285.39999999999998</v>
      </c>
      <c r="M69" s="63">
        <f t="shared" si="7"/>
        <v>0</v>
      </c>
      <c r="N69" s="63">
        <f t="shared" si="8"/>
        <v>-285.39999999999998</v>
      </c>
      <c r="O69" s="122">
        <f t="shared" si="9"/>
        <v>0</v>
      </c>
    </row>
    <row r="70" spans="1:15" ht="51">
      <c r="A70" s="28">
        <v>47</v>
      </c>
      <c r="B70" s="29" t="s">
        <v>74</v>
      </c>
      <c r="C70" s="104" t="s">
        <v>10</v>
      </c>
      <c r="D70" s="157">
        <f t="shared" si="10"/>
        <v>932.5</v>
      </c>
      <c r="E70" s="65">
        <v>0</v>
      </c>
      <c r="F70" s="65">
        <v>932.5</v>
      </c>
      <c r="G70" s="121">
        <v>0</v>
      </c>
      <c r="H70" s="157">
        <f t="shared" si="11"/>
        <v>0</v>
      </c>
      <c r="I70" s="65"/>
      <c r="J70" s="65"/>
      <c r="K70" s="121"/>
      <c r="L70" s="157">
        <f t="shared" si="12"/>
        <v>-932.5</v>
      </c>
      <c r="M70" s="63">
        <f t="shared" si="7"/>
        <v>0</v>
      </c>
      <c r="N70" s="63">
        <f t="shared" si="8"/>
        <v>-932.5</v>
      </c>
      <c r="O70" s="122">
        <f t="shared" si="9"/>
        <v>0</v>
      </c>
    </row>
    <row r="71" spans="1:15" ht="94.5">
      <c r="A71" s="28">
        <v>48</v>
      </c>
      <c r="B71" s="29" t="s">
        <v>75</v>
      </c>
      <c r="C71" s="104" t="s">
        <v>10</v>
      </c>
      <c r="D71" s="157">
        <f t="shared" si="10"/>
        <v>500</v>
      </c>
      <c r="E71" s="65">
        <v>0</v>
      </c>
      <c r="F71" s="65">
        <v>500</v>
      </c>
      <c r="G71" s="121">
        <v>0</v>
      </c>
      <c r="H71" s="157">
        <f t="shared" si="11"/>
        <v>0</v>
      </c>
      <c r="I71" s="65"/>
      <c r="J71" s="65"/>
      <c r="K71" s="121"/>
      <c r="L71" s="157">
        <f t="shared" si="12"/>
        <v>-500</v>
      </c>
      <c r="M71" s="63">
        <f t="shared" si="7"/>
        <v>0</v>
      </c>
      <c r="N71" s="63">
        <f t="shared" si="8"/>
        <v>-500</v>
      </c>
      <c r="O71" s="122">
        <f t="shared" si="9"/>
        <v>0</v>
      </c>
    </row>
    <row r="72" spans="1:15" ht="78.75">
      <c r="A72" s="28">
        <v>49</v>
      </c>
      <c r="B72" s="29" t="s">
        <v>76</v>
      </c>
      <c r="C72" s="104" t="s">
        <v>10</v>
      </c>
      <c r="D72" s="157">
        <f t="shared" si="10"/>
        <v>1000</v>
      </c>
      <c r="E72" s="65">
        <v>0</v>
      </c>
      <c r="F72" s="65">
        <v>1000</v>
      </c>
      <c r="G72" s="121">
        <v>0</v>
      </c>
      <c r="H72" s="157">
        <f t="shared" si="11"/>
        <v>0</v>
      </c>
      <c r="I72" s="65"/>
      <c r="J72" s="65"/>
      <c r="K72" s="121"/>
      <c r="L72" s="157">
        <f t="shared" si="12"/>
        <v>-1000</v>
      </c>
      <c r="M72" s="63">
        <f t="shared" si="7"/>
        <v>0</v>
      </c>
      <c r="N72" s="63">
        <f t="shared" si="8"/>
        <v>-1000</v>
      </c>
      <c r="O72" s="122">
        <f t="shared" si="9"/>
        <v>0</v>
      </c>
    </row>
    <row r="73" spans="1:15" ht="110.25">
      <c r="A73" s="28">
        <v>50</v>
      </c>
      <c r="B73" s="29" t="s">
        <v>77</v>
      </c>
      <c r="C73" s="104" t="s">
        <v>10</v>
      </c>
      <c r="D73" s="157">
        <f t="shared" si="10"/>
        <v>2100</v>
      </c>
      <c r="E73" s="65">
        <v>0</v>
      </c>
      <c r="F73" s="65">
        <v>2100</v>
      </c>
      <c r="G73" s="121">
        <v>0</v>
      </c>
      <c r="H73" s="157">
        <f t="shared" si="11"/>
        <v>0</v>
      </c>
      <c r="I73" s="65"/>
      <c r="J73" s="65"/>
      <c r="K73" s="121"/>
      <c r="L73" s="157">
        <f t="shared" si="12"/>
        <v>-2100</v>
      </c>
      <c r="M73" s="63">
        <f t="shared" si="7"/>
        <v>0</v>
      </c>
      <c r="N73" s="63">
        <f t="shared" si="8"/>
        <v>-2100</v>
      </c>
      <c r="O73" s="122">
        <f t="shared" si="9"/>
        <v>0</v>
      </c>
    </row>
    <row r="74" spans="1:15" ht="51">
      <c r="A74" s="28">
        <v>51</v>
      </c>
      <c r="B74" s="29" t="s">
        <v>78</v>
      </c>
      <c r="C74" s="104" t="s">
        <v>10</v>
      </c>
      <c r="D74" s="157">
        <f t="shared" si="10"/>
        <v>1908.6</v>
      </c>
      <c r="E74" s="65">
        <v>0</v>
      </c>
      <c r="F74" s="65">
        <v>1908.6</v>
      </c>
      <c r="G74" s="121">
        <v>0</v>
      </c>
      <c r="H74" s="157">
        <f t="shared" si="11"/>
        <v>0</v>
      </c>
      <c r="I74" s="65"/>
      <c r="J74" s="65"/>
      <c r="K74" s="121"/>
      <c r="L74" s="157">
        <f t="shared" si="12"/>
        <v>-1908.6</v>
      </c>
      <c r="M74" s="63">
        <f t="shared" si="7"/>
        <v>0</v>
      </c>
      <c r="N74" s="63">
        <f t="shared" si="8"/>
        <v>-1908.6</v>
      </c>
      <c r="O74" s="122">
        <f t="shared" si="9"/>
        <v>0</v>
      </c>
    </row>
    <row r="75" spans="1:15" ht="78.75">
      <c r="A75" s="28">
        <v>52</v>
      </c>
      <c r="B75" s="29" t="s">
        <v>79</v>
      </c>
      <c r="C75" s="104" t="s">
        <v>10</v>
      </c>
      <c r="D75" s="157">
        <f t="shared" si="10"/>
        <v>885.5</v>
      </c>
      <c r="E75" s="65">
        <v>0</v>
      </c>
      <c r="F75" s="65">
        <v>885.5</v>
      </c>
      <c r="G75" s="121">
        <v>0</v>
      </c>
      <c r="H75" s="157">
        <f t="shared" si="11"/>
        <v>0</v>
      </c>
      <c r="I75" s="65"/>
      <c r="J75" s="65"/>
      <c r="K75" s="121"/>
      <c r="L75" s="157">
        <f t="shared" si="12"/>
        <v>-885.5</v>
      </c>
      <c r="M75" s="63">
        <f t="shared" si="7"/>
        <v>0</v>
      </c>
      <c r="N75" s="63">
        <f t="shared" si="8"/>
        <v>-885.5</v>
      </c>
      <c r="O75" s="122">
        <f t="shared" si="9"/>
        <v>0</v>
      </c>
    </row>
    <row r="76" spans="1:15" ht="51">
      <c r="A76" s="28">
        <v>53</v>
      </c>
      <c r="B76" s="29" t="s">
        <v>80</v>
      </c>
      <c r="C76" s="104" t="s">
        <v>10</v>
      </c>
      <c r="D76" s="157">
        <f t="shared" si="10"/>
        <v>2049.3000000000002</v>
      </c>
      <c r="E76" s="65">
        <v>0</v>
      </c>
      <c r="F76" s="65">
        <v>2049.3000000000002</v>
      </c>
      <c r="G76" s="121">
        <v>0</v>
      </c>
      <c r="H76" s="157">
        <f t="shared" si="11"/>
        <v>0</v>
      </c>
      <c r="I76" s="65"/>
      <c r="J76" s="65"/>
      <c r="K76" s="121"/>
      <c r="L76" s="157">
        <f t="shared" si="12"/>
        <v>-2049.3000000000002</v>
      </c>
      <c r="M76" s="63">
        <f t="shared" si="7"/>
        <v>0</v>
      </c>
      <c r="N76" s="63">
        <f t="shared" si="8"/>
        <v>-2049.3000000000002</v>
      </c>
      <c r="O76" s="122">
        <f t="shared" si="9"/>
        <v>0</v>
      </c>
    </row>
    <row r="77" spans="1:15" ht="63">
      <c r="A77" s="28">
        <v>54</v>
      </c>
      <c r="B77" s="29" t="s">
        <v>81</v>
      </c>
      <c r="C77" s="104" t="s">
        <v>10</v>
      </c>
      <c r="D77" s="157">
        <f t="shared" si="10"/>
        <v>1950</v>
      </c>
      <c r="E77" s="65">
        <v>0</v>
      </c>
      <c r="F77" s="65">
        <v>1950</v>
      </c>
      <c r="G77" s="121">
        <v>0</v>
      </c>
      <c r="H77" s="157">
        <f t="shared" si="11"/>
        <v>0</v>
      </c>
      <c r="I77" s="65"/>
      <c r="J77" s="65"/>
      <c r="K77" s="121"/>
      <c r="L77" s="157">
        <f t="shared" si="12"/>
        <v>-1950</v>
      </c>
      <c r="M77" s="63">
        <f t="shared" si="7"/>
        <v>0</v>
      </c>
      <c r="N77" s="63">
        <f t="shared" si="8"/>
        <v>-1950</v>
      </c>
      <c r="O77" s="122">
        <f t="shared" si="9"/>
        <v>0</v>
      </c>
    </row>
    <row r="78" spans="1:15" ht="94.5">
      <c r="A78" s="28">
        <v>55</v>
      </c>
      <c r="B78" s="32" t="s">
        <v>82</v>
      </c>
      <c r="C78" s="103" t="s">
        <v>10</v>
      </c>
      <c r="D78" s="157">
        <f t="shared" si="10"/>
        <v>1979.5</v>
      </c>
      <c r="E78" s="63">
        <v>0</v>
      </c>
      <c r="F78" s="65">
        <v>1979.5</v>
      </c>
      <c r="G78" s="122">
        <v>0</v>
      </c>
      <c r="H78" s="157">
        <f t="shared" si="11"/>
        <v>0</v>
      </c>
      <c r="I78" s="63"/>
      <c r="J78" s="65"/>
      <c r="K78" s="122"/>
      <c r="L78" s="157">
        <f t="shared" si="12"/>
        <v>-1979.5</v>
      </c>
      <c r="M78" s="63">
        <f t="shared" si="7"/>
        <v>0</v>
      </c>
      <c r="N78" s="63">
        <f t="shared" si="8"/>
        <v>-1979.5</v>
      </c>
      <c r="O78" s="122">
        <f t="shared" si="9"/>
        <v>0</v>
      </c>
    </row>
    <row r="79" spans="1:15" ht="94.5">
      <c r="A79" s="28">
        <v>56</v>
      </c>
      <c r="B79" s="32" t="s">
        <v>83</v>
      </c>
      <c r="C79" s="103" t="s">
        <v>10</v>
      </c>
      <c r="D79" s="157">
        <f t="shared" si="10"/>
        <v>1005</v>
      </c>
      <c r="E79" s="63">
        <v>0</v>
      </c>
      <c r="F79" s="65">
        <v>1005</v>
      </c>
      <c r="G79" s="122">
        <v>0</v>
      </c>
      <c r="H79" s="157">
        <f t="shared" si="11"/>
        <v>0</v>
      </c>
      <c r="I79" s="63"/>
      <c r="J79" s="65"/>
      <c r="K79" s="122"/>
      <c r="L79" s="157">
        <f t="shared" si="12"/>
        <v>-1005</v>
      </c>
      <c r="M79" s="63">
        <f t="shared" si="7"/>
        <v>0</v>
      </c>
      <c r="N79" s="63">
        <f t="shared" si="8"/>
        <v>-1005</v>
      </c>
      <c r="O79" s="122">
        <f t="shared" si="9"/>
        <v>0</v>
      </c>
    </row>
    <row r="80" spans="1:15" ht="63">
      <c r="A80" s="28">
        <v>57</v>
      </c>
      <c r="B80" s="32" t="s">
        <v>84</v>
      </c>
      <c r="C80" s="103" t="s">
        <v>10</v>
      </c>
      <c r="D80" s="157">
        <f t="shared" si="10"/>
        <v>100</v>
      </c>
      <c r="E80" s="63">
        <v>0</v>
      </c>
      <c r="F80" s="65">
        <v>100</v>
      </c>
      <c r="G80" s="122">
        <v>0</v>
      </c>
      <c r="H80" s="157">
        <f t="shared" si="11"/>
        <v>0</v>
      </c>
      <c r="I80" s="63"/>
      <c r="J80" s="65"/>
      <c r="K80" s="122"/>
      <c r="L80" s="157">
        <f t="shared" si="12"/>
        <v>-100</v>
      </c>
      <c r="M80" s="63">
        <f t="shared" si="7"/>
        <v>0</v>
      </c>
      <c r="N80" s="63">
        <f t="shared" si="8"/>
        <v>-100</v>
      </c>
      <c r="O80" s="122">
        <f t="shared" si="9"/>
        <v>0</v>
      </c>
    </row>
    <row r="81" spans="1:15" ht="78.75">
      <c r="A81" s="28">
        <v>58</v>
      </c>
      <c r="B81" s="32" t="s">
        <v>85</v>
      </c>
      <c r="C81" s="103" t="s">
        <v>10</v>
      </c>
      <c r="D81" s="157">
        <f t="shared" si="10"/>
        <v>530.9</v>
      </c>
      <c r="E81" s="63">
        <v>0</v>
      </c>
      <c r="F81" s="65">
        <v>530.9</v>
      </c>
      <c r="G81" s="122">
        <v>0</v>
      </c>
      <c r="H81" s="157">
        <f t="shared" si="11"/>
        <v>0</v>
      </c>
      <c r="I81" s="63"/>
      <c r="J81" s="65"/>
      <c r="K81" s="122"/>
      <c r="L81" s="157">
        <f t="shared" si="12"/>
        <v>-530.9</v>
      </c>
      <c r="M81" s="63">
        <f t="shared" si="7"/>
        <v>0</v>
      </c>
      <c r="N81" s="63">
        <f t="shared" si="8"/>
        <v>-530.9</v>
      </c>
      <c r="O81" s="122">
        <f t="shared" si="9"/>
        <v>0</v>
      </c>
    </row>
    <row r="82" spans="1:15" ht="38.25" customHeight="1">
      <c r="A82" s="311">
        <v>59</v>
      </c>
      <c r="B82" s="328" t="s">
        <v>86</v>
      </c>
      <c r="C82" s="104" t="s">
        <v>14</v>
      </c>
      <c r="D82" s="157">
        <f t="shared" si="10"/>
        <v>2000</v>
      </c>
      <c r="E82" s="65">
        <v>0</v>
      </c>
      <c r="F82" s="65">
        <v>2000</v>
      </c>
      <c r="G82" s="121">
        <v>0</v>
      </c>
      <c r="H82" s="157">
        <f t="shared" si="11"/>
        <v>0</v>
      </c>
      <c r="I82" s="65"/>
      <c r="J82" s="65"/>
      <c r="K82" s="121"/>
      <c r="L82" s="157">
        <f t="shared" si="12"/>
        <v>-2000</v>
      </c>
      <c r="M82" s="63">
        <f t="shared" si="7"/>
        <v>0</v>
      </c>
      <c r="N82" s="63">
        <f t="shared" si="8"/>
        <v>-2000</v>
      </c>
      <c r="O82" s="122">
        <f t="shared" si="9"/>
        <v>0</v>
      </c>
    </row>
    <row r="83" spans="1:15" ht="51">
      <c r="A83" s="311"/>
      <c r="B83" s="329"/>
      <c r="C83" s="104" t="s">
        <v>10</v>
      </c>
      <c r="D83" s="157">
        <f t="shared" si="10"/>
        <v>400</v>
      </c>
      <c r="E83" s="65">
        <v>0</v>
      </c>
      <c r="F83" s="65">
        <v>200</v>
      </c>
      <c r="G83" s="121">
        <v>200</v>
      </c>
      <c r="H83" s="157">
        <f t="shared" si="11"/>
        <v>0</v>
      </c>
      <c r="I83" s="65"/>
      <c r="J83" s="65"/>
      <c r="K83" s="121"/>
      <c r="L83" s="157">
        <f t="shared" si="12"/>
        <v>-400</v>
      </c>
      <c r="M83" s="63">
        <f t="shared" si="7"/>
        <v>0</v>
      </c>
      <c r="N83" s="63">
        <f t="shared" si="8"/>
        <v>-200</v>
      </c>
      <c r="O83" s="122">
        <f t="shared" si="9"/>
        <v>-200</v>
      </c>
    </row>
    <row r="84" spans="1:15" ht="38.25" customHeight="1">
      <c r="A84" s="311">
        <v>60</v>
      </c>
      <c r="B84" s="312" t="s">
        <v>87</v>
      </c>
      <c r="C84" s="104" t="s">
        <v>14</v>
      </c>
      <c r="D84" s="157">
        <f t="shared" si="10"/>
        <v>0</v>
      </c>
      <c r="E84" s="65">
        <v>0</v>
      </c>
      <c r="F84" s="65">
        <v>0</v>
      </c>
      <c r="G84" s="121">
        <v>0</v>
      </c>
      <c r="H84" s="157">
        <f t="shared" si="11"/>
        <v>0</v>
      </c>
      <c r="I84" s="65"/>
      <c r="J84" s="65"/>
      <c r="K84" s="121"/>
      <c r="L84" s="157">
        <f t="shared" si="12"/>
        <v>0</v>
      </c>
      <c r="M84" s="63">
        <f t="shared" si="7"/>
        <v>0</v>
      </c>
      <c r="N84" s="63">
        <f t="shared" si="8"/>
        <v>0</v>
      </c>
      <c r="O84" s="122">
        <f t="shared" si="9"/>
        <v>0</v>
      </c>
    </row>
    <row r="85" spans="1:15" ht="51">
      <c r="A85" s="311"/>
      <c r="B85" s="312"/>
      <c r="C85" s="104" t="s">
        <v>10</v>
      </c>
      <c r="D85" s="157">
        <f t="shared" si="10"/>
        <v>600</v>
      </c>
      <c r="E85" s="65">
        <v>0</v>
      </c>
      <c r="F85" s="65">
        <v>300</v>
      </c>
      <c r="G85" s="121">
        <v>300</v>
      </c>
      <c r="H85" s="157">
        <f t="shared" si="11"/>
        <v>0</v>
      </c>
      <c r="I85" s="65"/>
      <c r="J85" s="65"/>
      <c r="K85" s="121"/>
      <c r="L85" s="157">
        <f t="shared" si="12"/>
        <v>-600</v>
      </c>
      <c r="M85" s="63">
        <f t="shared" si="7"/>
        <v>0</v>
      </c>
      <c r="N85" s="63">
        <f t="shared" si="8"/>
        <v>-300</v>
      </c>
      <c r="O85" s="122">
        <f t="shared" si="9"/>
        <v>-300</v>
      </c>
    </row>
    <row r="86" spans="1:15" ht="38.25" customHeight="1">
      <c r="A86" s="311">
        <v>61</v>
      </c>
      <c r="B86" s="312" t="s">
        <v>88</v>
      </c>
      <c r="C86" s="104" t="s">
        <v>14</v>
      </c>
      <c r="D86" s="157">
        <f t="shared" si="10"/>
        <v>500</v>
      </c>
      <c r="E86" s="65">
        <v>0</v>
      </c>
      <c r="F86" s="65">
        <v>500</v>
      </c>
      <c r="G86" s="121">
        <v>0</v>
      </c>
      <c r="H86" s="157">
        <f t="shared" si="11"/>
        <v>0</v>
      </c>
      <c r="I86" s="65"/>
      <c r="J86" s="65"/>
      <c r="K86" s="121"/>
      <c r="L86" s="157">
        <f t="shared" si="12"/>
        <v>-500</v>
      </c>
      <c r="M86" s="63">
        <f t="shared" ref="M86:M93" si="13">I86-E86</f>
        <v>0</v>
      </c>
      <c r="N86" s="63">
        <f t="shared" ref="N86:N93" si="14">J86-F86</f>
        <v>-500</v>
      </c>
      <c r="O86" s="122">
        <f t="shared" ref="O86:O93" si="15">K86-G86</f>
        <v>0</v>
      </c>
    </row>
    <row r="87" spans="1:15" ht="51">
      <c r="A87" s="311"/>
      <c r="B87" s="312"/>
      <c r="C87" s="104" t="s">
        <v>10</v>
      </c>
      <c r="D87" s="157">
        <f t="shared" si="10"/>
        <v>120</v>
      </c>
      <c r="E87" s="65">
        <v>0</v>
      </c>
      <c r="F87" s="65">
        <v>60</v>
      </c>
      <c r="G87" s="121">
        <v>60</v>
      </c>
      <c r="H87" s="157">
        <f t="shared" si="11"/>
        <v>0</v>
      </c>
      <c r="I87" s="65"/>
      <c r="J87" s="65"/>
      <c r="K87" s="121"/>
      <c r="L87" s="157">
        <f t="shared" si="12"/>
        <v>-120</v>
      </c>
      <c r="M87" s="63">
        <f t="shared" si="13"/>
        <v>0</v>
      </c>
      <c r="N87" s="63">
        <f t="shared" si="14"/>
        <v>-60</v>
      </c>
      <c r="O87" s="122">
        <f t="shared" si="15"/>
        <v>-60</v>
      </c>
    </row>
    <row r="88" spans="1:15" ht="38.25" customHeight="1">
      <c r="A88" s="311">
        <v>62</v>
      </c>
      <c r="B88" s="312" t="s">
        <v>89</v>
      </c>
      <c r="C88" s="104" t="s">
        <v>14</v>
      </c>
      <c r="D88" s="157">
        <f t="shared" si="10"/>
        <v>0</v>
      </c>
      <c r="E88" s="65">
        <v>0</v>
      </c>
      <c r="F88" s="65">
        <v>0</v>
      </c>
      <c r="G88" s="121">
        <v>0</v>
      </c>
      <c r="H88" s="157">
        <f t="shared" si="11"/>
        <v>0</v>
      </c>
      <c r="I88" s="65"/>
      <c r="J88" s="65"/>
      <c r="K88" s="121"/>
      <c r="L88" s="157">
        <f t="shared" si="12"/>
        <v>0</v>
      </c>
      <c r="M88" s="63">
        <f t="shared" si="13"/>
        <v>0</v>
      </c>
      <c r="N88" s="63">
        <f t="shared" si="14"/>
        <v>0</v>
      </c>
      <c r="O88" s="122">
        <f t="shared" si="15"/>
        <v>0</v>
      </c>
    </row>
    <row r="89" spans="1:15" ht="51">
      <c r="A89" s="311"/>
      <c r="B89" s="312"/>
      <c r="C89" s="104" t="s">
        <v>10</v>
      </c>
      <c r="D89" s="157">
        <f t="shared" si="10"/>
        <v>200</v>
      </c>
      <c r="E89" s="65">
        <v>0</v>
      </c>
      <c r="F89" s="65">
        <v>100</v>
      </c>
      <c r="G89" s="121">
        <v>100</v>
      </c>
      <c r="H89" s="157">
        <f t="shared" si="11"/>
        <v>0</v>
      </c>
      <c r="I89" s="65"/>
      <c r="J89" s="65"/>
      <c r="K89" s="121"/>
      <c r="L89" s="157">
        <f t="shared" si="12"/>
        <v>-200</v>
      </c>
      <c r="M89" s="63">
        <f t="shared" si="13"/>
        <v>0</v>
      </c>
      <c r="N89" s="63">
        <f t="shared" si="14"/>
        <v>-100</v>
      </c>
      <c r="O89" s="122">
        <f t="shared" si="15"/>
        <v>-100</v>
      </c>
    </row>
    <row r="90" spans="1:15" ht="38.25" customHeight="1">
      <c r="A90" s="311">
        <v>63</v>
      </c>
      <c r="B90" s="312" t="s">
        <v>90</v>
      </c>
      <c r="C90" s="104" t="s">
        <v>14</v>
      </c>
      <c r="D90" s="157">
        <f t="shared" si="10"/>
        <v>1000</v>
      </c>
      <c r="E90" s="65">
        <v>0</v>
      </c>
      <c r="F90" s="65">
        <v>1000</v>
      </c>
      <c r="G90" s="121">
        <v>0</v>
      </c>
      <c r="H90" s="157">
        <f t="shared" si="11"/>
        <v>0</v>
      </c>
      <c r="I90" s="65"/>
      <c r="J90" s="65"/>
      <c r="K90" s="121"/>
      <c r="L90" s="157">
        <f t="shared" si="12"/>
        <v>-1000</v>
      </c>
      <c r="M90" s="63">
        <f t="shared" si="13"/>
        <v>0</v>
      </c>
      <c r="N90" s="63">
        <f t="shared" si="14"/>
        <v>-1000</v>
      </c>
      <c r="O90" s="122">
        <f t="shared" si="15"/>
        <v>0</v>
      </c>
    </row>
    <row r="91" spans="1:15" ht="51">
      <c r="A91" s="311"/>
      <c r="B91" s="312"/>
      <c r="C91" s="104" t="s">
        <v>10</v>
      </c>
      <c r="D91" s="157">
        <f t="shared" si="10"/>
        <v>200</v>
      </c>
      <c r="E91" s="65">
        <v>0</v>
      </c>
      <c r="F91" s="65">
        <v>100</v>
      </c>
      <c r="G91" s="121">
        <v>100</v>
      </c>
      <c r="H91" s="157">
        <f t="shared" si="11"/>
        <v>0</v>
      </c>
      <c r="I91" s="65"/>
      <c r="J91" s="65"/>
      <c r="K91" s="121"/>
      <c r="L91" s="157">
        <f t="shared" si="12"/>
        <v>-200</v>
      </c>
      <c r="M91" s="63">
        <f t="shared" si="13"/>
        <v>0</v>
      </c>
      <c r="N91" s="63">
        <f t="shared" si="14"/>
        <v>-100</v>
      </c>
      <c r="O91" s="122">
        <f t="shared" si="15"/>
        <v>-100</v>
      </c>
    </row>
    <row r="92" spans="1:15" ht="38.25" customHeight="1">
      <c r="A92" s="311">
        <v>64</v>
      </c>
      <c r="B92" s="312" t="s">
        <v>91</v>
      </c>
      <c r="C92" s="104" t="s">
        <v>14</v>
      </c>
      <c r="D92" s="157">
        <f t="shared" si="10"/>
        <v>1350</v>
      </c>
      <c r="E92" s="65">
        <v>0</v>
      </c>
      <c r="F92" s="65">
        <v>1350</v>
      </c>
      <c r="G92" s="121">
        <v>0</v>
      </c>
      <c r="H92" s="157">
        <f t="shared" si="11"/>
        <v>0</v>
      </c>
      <c r="I92" s="65"/>
      <c r="J92" s="65"/>
      <c r="K92" s="121"/>
      <c r="L92" s="157">
        <f t="shared" si="12"/>
        <v>-1350</v>
      </c>
      <c r="M92" s="63">
        <f t="shared" si="13"/>
        <v>0</v>
      </c>
      <c r="N92" s="63">
        <f t="shared" si="14"/>
        <v>-1350</v>
      </c>
      <c r="O92" s="122">
        <f t="shared" si="15"/>
        <v>0</v>
      </c>
    </row>
    <row r="93" spans="1:15" ht="51.75" thickBot="1">
      <c r="A93" s="346"/>
      <c r="B93" s="328"/>
      <c r="C93" s="140" t="s">
        <v>10</v>
      </c>
      <c r="D93" s="158">
        <f t="shared" si="10"/>
        <v>300</v>
      </c>
      <c r="E93" s="141">
        <v>0</v>
      </c>
      <c r="F93" s="141">
        <v>150</v>
      </c>
      <c r="G93" s="142">
        <v>150</v>
      </c>
      <c r="H93" s="158">
        <f t="shared" si="11"/>
        <v>0</v>
      </c>
      <c r="I93" s="141"/>
      <c r="J93" s="141"/>
      <c r="K93" s="142"/>
      <c r="L93" s="158">
        <f t="shared" si="12"/>
        <v>-300</v>
      </c>
      <c r="M93" s="143">
        <f t="shared" si="13"/>
        <v>0</v>
      </c>
      <c r="N93" s="143">
        <f t="shared" si="14"/>
        <v>-150</v>
      </c>
      <c r="O93" s="144">
        <f t="shared" si="15"/>
        <v>-150</v>
      </c>
    </row>
    <row r="94" spans="1:15" ht="21.75" customHeight="1" thickBot="1">
      <c r="A94" s="149"/>
      <c r="B94" s="315" t="s">
        <v>96</v>
      </c>
      <c r="C94" s="316"/>
      <c r="D94" s="150">
        <f t="shared" ref="D94:O94" si="16">SUM(D95:D97)</f>
        <v>179473.00000000003</v>
      </c>
      <c r="E94" s="151">
        <f t="shared" si="16"/>
        <v>0</v>
      </c>
      <c r="F94" s="151">
        <f t="shared" si="16"/>
        <v>75888.199999999983</v>
      </c>
      <c r="G94" s="152">
        <f t="shared" si="16"/>
        <v>103584.8</v>
      </c>
      <c r="H94" s="150">
        <f t="shared" si="16"/>
        <v>0</v>
      </c>
      <c r="I94" s="151">
        <f t="shared" si="16"/>
        <v>0</v>
      </c>
      <c r="J94" s="151">
        <f t="shared" si="16"/>
        <v>0</v>
      </c>
      <c r="K94" s="152">
        <f t="shared" si="16"/>
        <v>0</v>
      </c>
      <c r="L94" s="150">
        <f t="shared" si="16"/>
        <v>-179473.00000000003</v>
      </c>
      <c r="M94" s="151">
        <f t="shared" si="16"/>
        <v>0</v>
      </c>
      <c r="N94" s="151">
        <f t="shared" si="16"/>
        <v>-75888.199999999983</v>
      </c>
      <c r="O94" s="152">
        <f t="shared" si="16"/>
        <v>-103584.8</v>
      </c>
    </row>
    <row r="95" spans="1:15" ht="21.75" customHeight="1">
      <c r="A95" s="145"/>
      <c r="B95" s="317" t="s">
        <v>14</v>
      </c>
      <c r="C95" s="318"/>
      <c r="D95" s="146">
        <f>SUMIF($C$22:$C$93,$B95,D$22:D$93)</f>
        <v>4850</v>
      </c>
      <c r="E95" s="147">
        <f t="shared" ref="E95:O95" si="17">SUMIF($C$22:$C$93,$B95,E$22:E$93)</f>
        <v>0</v>
      </c>
      <c r="F95" s="147">
        <f t="shared" si="17"/>
        <v>4850</v>
      </c>
      <c r="G95" s="148">
        <f t="shared" si="17"/>
        <v>0</v>
      </c>
      <c r="H95" s="146">
        <f t="shared" si="17"/>
        <v>0</v>
      </c>
      <c r="I95" s="147">
        <f t="shared" si="17"/>
        <v>0</v>
      </c>
      <c r="J95" s="147">
        <f t="shared" si="17"/>
        <v>0</v>
      </c>
      <c r="K95" s="148">
        <f t="shared" si="17"/>
        <v>0</v>
      </c>
      <c r="L95" s="146">
        <f t="shared" si="17"/>
        <v>-4850</v>
      </c>
      <c r="M95" s="147">
        <f t="shared" si="17"/>
        <v>0</v>
      </c>
      <c r="N95" s="147">
        <f t="shared" si="17"/>
        <v>-4850</v>
      </c>
      <c r="O95" s="148">
        <f t="shared" si="17"/>
        <v>0</v>
      </c>
    </row>
    <row r="96" spans="1:15" ht="21.75" customHeight="1">
      <c r="A96" s="19"/>
      <c r="B96" s="319" t="s">
        <v>10</v>
      </c>
      <c r="C96" s="320"/>
      <c r="D96" s="123">
        <f t="shared" ref="D96:O97" si="18">SUMIF($C$22:$C$93,$B96,D$22:D$93)</f>
        <v>171374.60000000003</v>
      </c>
      <c r="E96" s="117">
        <f t="shared" si="18"/>
        <v>0</v>
      </c>
      <c r="F96" s="117">
        <f t="shared" si="18"/>
        <v>67789.799999999988</v>
      </c>
      <c r="G96" s="124">
        <f t="shared" si="18"/>
        <v>103584.8</v>
      </c>
      <c r="H96" s="123">
        <f t="shared" si="18"/>
        <v>0</v>
      </c>
      <c r="I96" s="117">
        <f t="shared" si="18"/>
        <v>0</v>
      </c>
      <c r="J96" s="117">
        <f t="shared" si="18"/>
        <v>0</v>
      </c>
      <c r="K96" s="124">
        <f t="shared" si="18"/>
        <v>0</v>
      </c>
      <c r="L96" s="123">
        <f t="shared" si="18"/>
        <v>-171374.60000000003</v>
      </c>
      <c r="M96" s="117">
        <f t="shared" si="18"/>
        <v>0</v>
      </c>
      <c r="N96" s="117">
        <f t="shared" si="18"/>
        <v>-67789.799999999988</v>
      </c>
      <c r="O96" s="124">
        <f t="shared" si="18"/>
        <v>-103584.8</v>
      </c>
    </row>
    <row r="97" spans="1:15" ht="21.75" customHeight="1" thickBot="1">
      <c r="A97" s="129"/>
      <c r="B97" s="343" t="s">
        <v>20</v>
      </c>
      <c r="C97" s="344"/>
      <c r="D97" s="130">
        <f t="shared" si="18"/>
        <v>3248.4</v>
      </c>
      <c r="E97" s="131">
        <f t="shared" si="18"/>
        <v>0</v>
      </c>
      <c r="F97" s="131">
        <f t="shared" si="18"/>
        <v>3248.4</v>
      </c>
      <c r="G97" s="132">
        <f t="shared" si="18"/>
        <v>0</v>
      </c>
      <c r="H97" s="130">
        <f t="shared" si="18"/>
        <v>0</v>
      </c>
      <c r="I97" s="131">
        <f t="shared" si="18"/>
        <v>0</v>
      </c>
      <c r="J97" s="131">
        <f t="shared" si="18"/>
        <v>0</v>
      </c>
      <c r="K97" s="132">
        <f t="shared" si="18"/>
        <v>0</v>
      </c>
      <c r="L97" s="130">
        <f t="shared" si="18"/>
        <v>-3248.4</v>
      </c>
      <c r="M97" s="131">
        <f t="shared" si="18"/>
        <v>0</v>
      </c>
      <c r="N97" s="131">
        <f t="shared" si="18"/>
        <v>-3248.4</v>
      </c>
      <c r="O97" s="132">
        <f t="shared" si="18"/>
        <v>0</v>
      </c>
    </row>
    <row r="98" spans="1:15" ht="35.25" customHeight="1" thickBot="1">
      <c r="A98" s="9"/>
      <c r="B98" s="339" t="s">
        <v>21</v>
      </c>
      <c r="C98" s="340"/>
      <c r="D98" s="137">
        <f t="shared" ref="D98:O98" si="19">D99+D100+D101</f>
        <v>417511.00000000006</v>
      </c>
      <c r="E98" s="138">
        <f t="shared" si="19"/>
        <v>0</v>
      </c>
      <c r="F98" s="138">
        <f t="shared" si="19"/>
        <v>312133.40000000002</v>
      </c>
      <c r="G98" s="139">
        <f t="shared" si="19"/>
        <v>105377.60000000001</v>
      </c>
      <c r="H98" s="137">
        <f t="shared" si="19"/>
        <v>0</v>
      </c>
      <c r="I98" s="138">
        <f t="shared" si="19"/>
        <v>0</v>
      </c>
      <c r="J98" s="138">
        <f t="shared" si="19"/>
        <v>0</v>
      </c>
      <c r="K98" s="139">
        <f t="shared" si="19"/>
        <v>0</v>
      </c>
      <c r="L98" s="137">
        <f t="shared" si="19"/>
        <v>-417511.00000000006</v>
      </c>
      <c r="M98" s="138">
        <f t="shared" si="19"/>
        <v>0</v>
      </c>
      <c r="N98" s="138">
        <f t="shared" si="19"/>
        <v>-312133.40000000002</v>
      </c>
      <c r="O98" s="139">
        <f t="shared" si="19"/>
        <v>-105377.60000000001</v>
      </c>
    </row>
    <row r="99" spans="1:15" ht="21.75" customHeight="1">
      <c r="A99" s="133"/>
      <c r="B99" s="341" t="s">
        <v>14</v>
      </c>
      <c r="C99" s="342"/>
      <c r="D99" s="134">
        <f>D95+D19</f>
        <v>218600</v>
      </c>
      <c r="E99" s="135">
        <f t="shared" ref="E99:G100" si="20">E95+E19</f>
        <v>0</v>
      </c>
      <c r="F99" s="135">
        <f t="shared" si="20"/>
        <v>218600</v>
      </c>
      <c r="G99" s="136">
        <f t="shared" si="20"/>
        <v>0</v>
      </c>
      <c r="H99" s="134">
        <f t="shared" ref="H99:O100" si="21">H95+H19</f>
        <v>0</v>
      </c>
      <c r="I99" s="135">
        <f t="shared" si="21"/>
        <v>0</v>
      </c>
      <c r="J99" s="135">
        <f t="shared" si="21"/>
        <v>0</v>
      </c>
      <c r="K99" s="136">
        <f t="shared" si="21"/>
        <v>0</v>
      </c>
      <c r="L99" s="134">
        <f t="shared" si="21"/>
        <v>-218600</v>
      </c>
      <c r="M99" s="135">
        <f t="shared" si="21"/>
        <v>0</v>
      </c>
      <c r="N99" s="135">
        <f t="shared" si="21"/>
        <v>-218600</v>
      </c>
      <c r="O99" s="136">
        <f t="shared" si="21"/>
        <v>0</v>
      </c>
    </row>
    <row r="100" spans="1:15" ht="21.75" customHeight="1">
      <c r="A100" s="17"/>
      <c r="B100" s="330" t="s">
        <v>4</v>
      </c>
      <c r="C100" s="331"/>
      <c r="D100" s="125">
        <f>D96+D20</f>
        <v>195662.60000000003</v>
      </c>
      <c r="E100" s="62">
        <f t="shared" si="20"/>
        <v>0</v>
      </c>
      <c r="F100" s="62">
        <f t="shared" si="20"/>
        <v>90284.999999999985</v>
      </c>
      <c r="G100" s="64">
        <f t="shared" si="20"/>
        <v>105377.60000000001</v>
      </c>
      <c r="H100" s="125">
        <f t="shared" si="21"/>
        <v>0</v>
      </c>
      <c r="I100" s="62">
        <f t="shared" si="21"/>
        <v>0</v>
      </c>
      <c r="J100" s="62">
        <f t="shared" si="21"/>
        <v>0</v>
      </c>
      <c r="K100" s="64">
        <f t="shared" si="21"/>
        <v>0</v>
      </c>
      <c r="L100" s="125">
        <f t="shared" si="21"/>
        <v>-195662.60000000003</v>
      </c>
      <c r="M100" s="62">
        <f t="shared" si="21"/>
        <v>0</v>
      </c>
      <c r="N100" s="62">
        <f t="shared" si="21"/>
        <v>-90284.999999999985</v>
      </c>
      <c r="O100" s="64">
        <f t="shared" si="21"/>
        <v>-105377.60000000001</v>
      </c>
    </row>
    <row r="101" spans="1:15" ht="21.75" customHeight="1" thickBot="1">
      <c r="A101" s="8"/>
      <c r="B101" s="332" t="s">
        <v>20</v>
      </c>
      <c r="C101" s="333"/>
      <c r="D101" s="126">
        <f t="shared" ref="D101:O101" si="22">D97</f>
        <v>3248.4</v>
      </c>
      <c r="E101" s="118">
        <f t="shared" si="22"/>
        <v>0</v>
      </c>
      <c r="F101" s="118">
        <f t="shared" si="22"/>
        <v>3248.4</v>
      </c>
      <c r="G101" s="127">
        <f t="shared" si="22"/>
        <v>0</v>
      </c>
      <c r="H101" s="126">
        <f t="shared" si="22"/>
        <v>0</v>
      </c>
      <c r="I101" s="118">
        <f t="shared" si="22"/>
        <v>0</v>
      </c>
      <c r="J101" s="118">
        <f t="shared" si="22"/>
        <v>0</v>
      </c>
      <c r="K101" s="127">
        <f t="shared" si="22"/>
        <v>0</v>
      </c>
      <c r="L101" s="126">
        <f t="shared" si="22"/>
        <v>-3248.4</v>
      </c>
      <c r="M101" s="118">
        <f t="shared" si="22"/>
        <v>0</v>
      </c>
      <c r="N101" s="118">
        <f t="shared" si="22"/>
        <v>-3248.4</v>
      </c>
      <c r="O101" s="127">
        <f t="shared" si="22"/>
        <v>0</v>
      </c>
    </row>
  </sheetData>
  <mergeCells count="41">
    <mergeCell ref="B100:C100"/>
    <mergeCell ref="B101:C101"/>
    <mergeCell ref="B13:O13"/>
    <mergeCell ref="B21:O21"/>
    <mergeCell ref="C6:J6"/>
    <mergeCell ref="B98:C98"/>
    <mergeCell ref="B99:C99"/>
    <mergeCell ref="B92:B93"/>
    <mergeCell ref="B97:C97"/>
    <mergeCell ref="A7:K7"/>
    <mergeCell ref="A8:K8"/>
    <mergeCell ref="A90:A91"/>
    <mergeCell ref="B90:B91"/>
    <mergeCell ref="A92:A93"/>
    <mergeCell ref="B88:B89"/>
    <mergeCell ref="L11:O11"/>
    <mergeCell ref="K2:M2"/>
    <mergeCell ref="B94:C94"/>
    <mergeCell ref="B95:C95"/>
    <mergeCell ref="B96:C96"/>
    <mergeCell ref="B18:C18"/>
    <mergeCell ref="B19:C19"/>
    <mergeCell ref="B20:C20"/>
    <mergeCell ref="A3:K3"/>
    <mergeCell ref="A4:K4"/>
    <mergeCell ref="A5:K5"/>
    <mergeCell ref="B56:B57"/>
    <mergeCell ref="A82:A83"/>
    <mergeCell ref="B82:B83"/>
    <mergeCell ref="A86:A87"/>
    <mergeCell ref="B86:B87"/>
    <mergeCell ref="A88:A89"/>
    <mergeCell ref="A14:A15"/>
    <mergeCell ref="B14:B15"/>
    <mergeCell ref="D11:G11"/>
    <mergeCell ref="H11:K11"/>
    <mergeCell ref="A84:A85"/>
    <mergeCell ref="B84:B85"/>
    <mergeCell ref="A47:A48"/>
    <mergeCell ref="B47:B48"/>
    <mergeCell ref="A56:A57"/>
  </mergeCells>
  <phoneticPr fontId="23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56"/>
  <sheetViews>
    <sheetView tabSelected="1" topLeftCell="A10" workbookViewId="0">
      <selection activeCell="B22" sqref="B22"/>
    </sheetView>
  </sheetViews>
  <sheetFormatPr defaultRowHeight="15.75"/>
  <cols>
    <col min="1" max="1" width="5" style="172" customWidth="1"/>
    <col min="2" max="2" width="41.25" style="191" customWidth="1"/>
    <col min="3" max="3" width="14.125" style="172" customWidth="1"/>
    <col min="4" max="4" width="9.125" style="172" customWidth="1"/>
    <col min="5" max="5" width="13.25" style="167" customWidth="1"/>
    <col min="6" max="6" width="11.375" style="167" customWidth="1"/>
    <col min="7" max="7" width="12.125" style="167" customWidth="1"/>
    <col min="8" max="8" width="12.625" style="167" customWidth="1"/>
    <col min="9" max="9" width="14.625" style="172" customWidth="1"/>
    <col min="10" max="10" width="9" style="167"/>
    <col min="11" max="13" width="9" style="167" customWidth="1"/>
    <col min="14" max="16384" width="9" style="167"/>
  </cols>
  <sheetData>
    <row r="1" spans="1:9">
      <c r="A1" s="375" t="s">
        <v>11</v>
      </c>
      <c r="B1" s="375"/>
      <c r="C1" s="375"/>
      <c r="D1" s="375"/>
      <c r="E1" s="375"/>
      <c r="F1" s="375"/>
      <c r="G1" s="375"/>
      <c r="H1" s="375"/>
      <c r="I1" s="375"/>
    </row>
    <row r="2" spans="1:9">
      <c r="A2" s="168"/>
      <c r="B2" s="168"/>
      <c r="C2" s="168"/>
      <c r="D2" s="168"/>
      <c r="E2" s="168"/>
      <c r="F2" s="376" t="s">
        <v>206</v>
      </c>
      <c r="G2" s="377"/>
      <c r="H2" s="377"/>
      <c r="I2" s="377"/>
    </row>
    <row r="3" spans="1:9">
      <c r="A3" s="168"/>
      <c r="B3" s="168"/>
      <c r="C3" s="168"/>
      <c r="D3" s="168"/>
      <c r="E3" s="168"/>
      <c r="F3" s="377"/>
      <c r="G3" s="377"/>
      <c r="H3" s="377"/>
      <c r="I3" s="377"/>
    </row>
    <row r="4" spans="1:9" ht="18.75" customHeight="1">
      <c r="A4" s="168"/>
      <c r="B4" s="168"/>
      <c r="C4" s="168"/>
      <c r="D4" s="168"/>
      <c r="E4" s="168"/>
      <c r="F4" s="377"/>
      <c r="G4" s="377"/>
      <c r="H4" s="377"/>
      <c r="I4" s="377"/>
    </row>
    <row r="5" spans="1:9">
      <c r="A5" s="378" t="s">
        <v>0</v>
      </c>
      <c r="B5" s="378"/>
      <c r="C5" s="378"/>
      <c r="D5" s="378"/>
      <c r="E5" s="378"/>
      <c r="F5" s="378"/>
      <c r="G5" s="378"/>
      <c r="H5" s="378"/>
      <c r="I5" s="378"/>
    </row>
    <row r="6" spans="1:9" ht="43.5" customHeight="1">
      <c r="A6" s="379" t="s">
        <v>118</v>
      </c>
      <c r="B6" s="379"/>
      <c r="C6" s="379"/>
      <c r="D6" s="379"/>
      <c r="E6" s="379"/>
      <c r="F6" s="379"/>
      <c r="G6" s="379"/>
      <c r="H6" s="379"/>
      <c r="I6" s="379"/>
    </row>
    <row r="7" spans="1:9" ht="16.5" thickBot="1">
      <c r="A7" s="169"/>
      <c r="B7" s="170"/>
      <c r="C7" s="169"/>
      <c r="D7" s="169"/>
      <c r="E7" s="171"/>
      <c r="F7" s="171"/>
      <c r="G7" s="171"/>
      <c r="H7" s="171"/>
      <c r="I7" s="169"/>
    </row>
    <row r="8" spans="1:9" ht="18" customHeight="1">
      <c r="A8" s="380" t="s">
        <v>5</v>
      </c>
      <c r="B8" s="382" t="s">
        <v>1</v>
      </c>
      <c r="C8" s="385" t="s">
        <v>6</v>
      </c>
      <c r="D8" s="385" t="s">
        <v>7</v>
      </c>
      <c r="E8" s="385" t="s">
        <v>8</v>
      </c>
      <c r="F8" s="385" t="s">
        <v>2</v>
      </c>
      <c r="G8" s="385"/>
      <c r="H8" s="385"/>
      <c r="I8" s="387" t="s">
        <v>9</v>
      </c>
    </row>
    <row r="9" spans="1:9" s="172" customFormat="1" ht="15.75" customHeight="1">
      <c r="A9" s="381"/>
      <c r="B9" s="383"/>
      <c r="C9" s="386"/>
      <c r="D9" s="386"/>
      <c r="E9" s="386"/>
      <c r="F9" s="386"/>
      <c r="G9" s="386"/>
      <c r="H9" s="386"/>
      <c r="I9" s="388"/>
    </row>
    <row r="10" spans="1:9" ht="25.9" customHeight="1" thickBot="1">
      <c r="A10" s="381"/>
      <c r="B10" s="384"/>
      <c r="C10" s="386"/>
      <c r="D10" s="386"/>
      <c r="E10" s="386"/>
      <c r="F10" s="193">
        <v>2014</v>
      </c>
      <c r="G10" s="193">
        <v>2015</v>
      </c>
      <c r="H10" s="193">
        <v>2016</v>
      </c>
      <c r="I10" s="388"/>
    </row>
    <row r="11" spans="1:9" s="177" customFormat="1" ht="20.25" customHeight="1">
      <c r="A11" s="207"/>
      <c r="B11" s="389" t="s">
        <v>119</v>
      </c>
      <c r="C11" s="389"/>
      <c r="D11" s="389"/>
      <c r="E11" s="389"/>
      <c r="F11" s="389"/>
      <c r="G11" s="389"/>
      <c r="H11" s="389"/>
      <c r="I11" s="390"/>
    </row>
    <row r="12" spans="1:9" ht="51" customHeight="1">
      <c r="A12" s="173" t="s">
        <v>120</v>
      </c>
      <c r="B12" s="29" t="s">
        <v>121</v>
      </c>
      <c r="C12" s="194" t="s">
        <v>148</v>
      </c>
      <c r="D12" s="174" t="s">
        <v>122</v>
      </c>
      <c r="E12" s="175"/>
      <c r="F12" s="175"/>
      <c r="G12" s="175"/>
      <c r="H12" s="218"/>
      <c r="I12" s="363" t="s">
        <v>154</v>
      </c>
    </row>
    <row r="13" spans="1:9" ht="51" customHeight="1">
      <c r="A13" s="173" t="s">
        <v>123</v>
      </c>
      <c r="B13" s="29" t="s">
        <v>124</v>
      </c>
      <c r="C13" s="194" t="s">
        <v>148</v>
      </c>
      <c r="D13" s="174" t="s">
        <v>122</v>
      </c>
      <c r="E13" s="175"/>
      <c r="F13" s="175"/>
      <c r="G13" s="175"/>
      <c r="H13" s="218"/>
      <c r="I13" s="364"/>
    </row>
    <row r="14" spans="1:9" ht="33.75" customHeight="1">
      <c r="A14" s="173" t="s">
        <v>125</v>
      </c>
      <c r="B14" s="29" t="s">
        <v>126</v>
      </c>
      <c r="C14" s="194" t="s">
        <v>148</v>
      </c>
      <c r="D14" s="174" t="s">
        <v>122</v>
      </c>
      <c r="E14" s="175"/>
      <c r="F14" s="175"/>
      <c r="G14" s="175"/>
      <c r="H14" s="218"/>
      <c r="I14" s="364"/>
    </row>
    <row r="15" spans="1:9" ht="51" customHeight="1">
      <c r="A15" s="173" t="s">
        <v>127</v>
      </c>
      <c r="B15" s="29" t="s">
        <v>128</v>
      </c>
      <c r="C15" s="194" t="s">
        <v>148</v>
      </c>
      <c r="D15" s="174" t="s">
        <v>122</v>
      </c>
      <c r="E15" s="175"/>
      <c r="F15" s="175"/>
      <c r="G15" s="175"/>
      <c r="H15" s="218"/>
      <c r="I15" s="364"/>
    </row>
    <row r="16" spans="1:9" ht="36" customHeight="1">
      <c r="A16" s="173" t="s">
        <v>129</v>
      </c>
      <c r="B16" s="29" t="s">
        <v>130</v>
      </c>
      <c r="C16" s="194" t="s">
        <v>148</v>
      </c>
      <c r="D16" s="174" t="s">
        <v>122</v>
      </c>
      <c r="E16" s="175"/>
      <c r="F16" s="175"/>
      <c r="G16" s="175"/>
      <c r="H16" s="218"/>
      <c r="I16" s="364"/>
    </row>
    <row r="17" spans="1:9" ht="39.75" customHeight="1">
      <c r="A17" s="173" t="s">
        <v>131</v>
      </c>
      <c r="B17" s="29" t="s">
        <v>132</v>
      </c>
      <c r="C17" s="194" t="s">
        <v>178</v>
      </c>
      <c r="D17" s="174" t="s">
        <v>122</v>
      </c>
      <c r="E17" s="195">
        <f>H17+G17+F17</f>
        <v>200</v>
      </c>
      <c r="F17" s="195">
        <v>0</v>
      </c>
      <c r="G17" s="195">
        <v>100</v>
      </c>
      <c r="H17" s="219">
        <v>100</v>
      </c>
      <c r="I17" s="364"/>
    </row>
    <row r="18" spans="1:9" ht="36" customHeight="1" thickBot="1">
      <c r="A18" s="188" t="s">
        <v>133</v>
      </c>
      <c r="B18" s="192" t="s">
        <v>134</v>
      </c>
      <c r="C18" s="226" t="s">
        <v>148</v>
      </c>
      <c r="D18" s="189" t="s">
        <v>122</v>
      </c>
      <c r="E18" s="227"/>
      <c r="F18" s="227"/>
      <c r="G18" s="227"/>
      <c r="H18" s="228"/>
      <c r="I18" s="364"/>
    </row>
    <row r="19" spans="1:9" s="177" customFormat="1" ht="22.5" customHeight="1">
      <c r="A19" s="207"/>
      <c r="B19" s="391" t="s">
        <v>22</v>
      </c>
      <c r="C19" s="391"/>
      <c r="D19" s="230"/>
      <c r="E19" s="231">
        <f>SUM(F19:H19)</f>
        <v>200</v>
      </c>
      <c r="F19" s="231">
        <f>F20</f>
        <v>0</v>
      </c>
      <c r="G19" s="231">
        <f>G20</f>
        <v>100</v>
      </c>
      <c r="H19" s="232">
        <f>H20</f>
        <v>100</v>
      </c>
      <c r="I19" s="365"/>
    </row>
    <row r="20" spans="1:9" s="211" customFormat="1" ht="23.25" customHeight="1" thickBot="1">
      <c r="A20" s="212"/>
      <c r="B20" s="369" t="s">
        <v>20</v>
      </c>
      <c r="C20" s="369"/>
      <c r="D20" s="213"/>
      <c r="E20" s="233">
        <f>SUM(F20:H20)</f>
        <v>200</v>
      </c>
      <c r="F20" s="233">
        <f>F17</f>
        <v>0</v>
      </c>
      <c r="G20" s="233">
        <f>G17</f>
        <v>100</v>
      </c>
      <c r="H20" s="234">
        <f>H17</f>
        <v>100</v>
      </c>
      <c r="I20" s="366"/>
    </row>
    <row r="21" spans="1:9" s="177" customFormat="1" ht="21.75" customHeight="1">
      <c r="A21" s="229"/>
      <c r="B21" s="374" t="s">
        <v>143</v>
      </c>
      <c r="C21" s="374"/>
      <c r="D21" s="374"/>
      <c r="E21" s="374"/>
      <c r="F21" s="374"/>
      <c r="G21" s="374"/>
      <c r="H21" s="374"/>
      <c r="I21" s="371"/>
    </row>
    <row r="22" spans="1:9" ht="51.75" customHeight="1">
      <c r="A22" s="173" t="s">
        <v>135</v>
      </c>
      <c r="B22" s="29" t="s">
        <v>136</v>
      </c>
      <c r="C22" s="194" t="s">
        <v>178</v>
      </c>
      <c r="D22" s="174" t="s">
        <v>122</v>
      </c>
      <c r="E22" s="195">
        <f>SUM(F22:H22)</f>
        <v>1509.3600000000001</v>
      </c>
      <c r="F22" s="195">
        <v>909.36</v>
      </c>
      <c r="G22" s="195">
        <v>300</v>
      </c>
      <c r="H22" s="219">
        <v>300</v>
      </c>
      <c r="I22" s="363" t="s">
        <v>154</v>
      </c>
    </row>
    <row r="23" spans="1:9" ht="55.5" customHeight="1">
      <c r="A23" s="173" t="s">
        <v>137</v>
      </c>
      <c r="B23" s="29" t="s">
        <v>138</v>
      </c>
      <c r="C23" s="194" t="s">
        <v>148</v>
      </c>
      <c r="D23" s="174" t="s">
        <v>122</v>
      </c>
      <c r="E23" s="197"/>
      <c r="F23" s="197"/>
      <c r="G23" s="197"/>
      <c r="H23" s="221"/>
      <c r="I23" s="364"/>
    </row>
    <row r="24" spans="1:9" ht="36" customHeight="1">
      <c r="A24" s="173" t="s">
        <v>139</v>
      </c>
      <c r="B24" s="29" t="s">
        <v>140</v>
      </c>
      <c r="C24" s="194" t="s">
        <v>148</v>
      </c>
      <c r="D24" s="174" t="s">
        <v>122</v>
      </c>
      <c r="E24" s="197"/>
      <c r="F24" s="197"/>
      <c r="G24" s="197"/>
      <c r="H24" s="221"/>
      <c r="I24" s="364"/>
    </row>
    <row r="25" spans="1:9" ht="37.5" customHeight="1" thickBot="1">
      <c r="A25" s="173" t="s">
        <v>141</v>
      </c>
      <c r="B25" s="29" t="s">
        <v>142</v>
      </c>
      <c r="C25" s="194" t="s">
        <v>148</v>
      </c>
      <c r="D25" s="174">
        <v>2014</v>
      </c>
      <c r="E25" s="197"/>
      <c r="F25" s="197"/>
      <c r="G25" s="197"/>
      <c r="H25" s="221"/>
      <c r="I25" s="364"/>
    </row>
    <row r="26" spans="1:9" s="177" customFormat="1" ht="32.25" customHeight="1">
      <c r="A26" s="179"/>
      <c r="B26" s="367" t="s">
        <v>96</v>
      </c>
      <c r="C26" s="368"/>
      <c r="D26" s="180"/>
      <c r="E26" s="283">
        <f>SUM(F26:H26)</f>
        <v>1509.3600000000001</v>
      </c>
      <c r="F26" s="283">
        <f>SUM(F27:F27)</f>
        <v>909.36</v>
      </c>
      <c r="G26" s="198">
        <f>SUM(G27:G27)</f>
        <v>300</v>
      </c>
      <c r="H26" s="235">
        <f>SUM(H27:H27)</f>
        <v>300</v>
      </c>
      <c r="I26" s="365"/>
    </row>
    <row r="27" spans="1:9" s="211" customFormat="1" ht="23.25" customHeight="1" thickBot="1">
      <c r="A27" s="212"/>
      <c r="B27" s="369" t="s">
        <v>20</v>
      </c>
      <c r="C27" s="369"/>
      <c r="D27" s="213"/>
      <c r="E27" s="233">
        <f>SUM(F27:H27)</f>
        <v>1509.3600000000001</v>
      </c>
      <c r="F27" s="233">
        <f>F22</f>
        <v>909.36</v>
      </c>
      <c r="G27" s="214">
        <f>G22</f>
        <v>300</v>
      </c>
      <c r="H27" s="236">
        <f>H22</f>
        <v>300</v>
      </c>
      <c r="I27" s="366"/>
    </row>
    <row r="28" spans="1:9" s="177" customFormat="1" ht="25.5" customHeight="1">
      <c r="A28" s="176"/>
      <c r="B28" s="370" t="s">
        <v>191</v>
      </c>
      <c r="C28" s="370"/>
      <c r="D28" s="370"/>
      <c r="E28" s="370"/>
      <c r="F28" s="370"/>
      <c r="G28" s="370"/>
      <c r="H28" s="370"/>
      <c r="I28" s="371"/>
    </row>
    <row r="29" spans="1:9" ht="30.75" customHeight="1">
      <c r="A29" s="182" t="s">
        <v>149</v>
      </c>
      <c r="B29" s="183" t="s">
        <v>144</v>
      </c>
      <c r="C29" s="183"/>
      <c r="D29" s="183"/>
      <c r="E29" s="200">
        <f>SUM(E30:E31)</f>
        <v>105021.34999999999</v>
      </c>
      <c r="F29" s="200">
        <f>SUM(F30:F31)</f>
        <v>26221.350000000002</v>
      </c>
      <c r="G29" s="200">
        <f>SUM(G30:G31)</f>
        <v>40000</v>
      </c>
      <c r="H29" s="222">
        <f>SUM(H30:H31)</f>
        <v>38800</v>
      </c>
      <c r="I29" s="372" t="s">
        <v>179</v>
      </c>
    </row>
    <row r="30" spans="1:9" ht="51">
      <c r="A30" s="173"/>
      <c r="B30" s="281" t="s">
        <v>199</v>
      </c>
      <c r="C30" s="201" t="s">
        <v>10</v>
      </c>
      <c r="D30" s="174">
        <v>2014</v>
      </c>
      <c r="E30" s="195">
        <f>F30+G30+H30</f>
        <v>6498.7</v>
      </c>
      <c r="F30" s="195">
        <v>6498.7</v>
      </c>
      <c r="G30" s="195">
        <v>0</v>
      </c>
      <c r="H30" s="219">
        <v>0</v>
      </c>
      <c r="I30" s="372"/>
    </row>
    <row r="31" spans="1:9" ht="51">
      <c r="A31" s="173"/>
      <c r="B31" s="281" t="s">
        <v>200</v>
      </c>
      <c r="C31" s="201" t="s">
        <v>10</v>
      </c>
      <c r="D31" s="174" t="s">
        <v>122</v>
      </c>
      <c r="E31" s="195">
        <f>F31+G31+H31</f>
        <v>98522.65</v>
      </c>
      <c r="F31" s="195">
        <v>19722.650000000001</v>
      </c>
      <c r="G31" s="195">
        <v>40000</v>
      </c>
      <c r="H31" s="219">
        <v>38800</v>
      </c>
      <c r="I31" s="372"/>
    </row>
    <row r="32" spans="1:9" ht="37.9" customHeight="1">
      <c r="A32" s="173" t="s">
        <v>150</v>
      </c>
      <c r="B32" s="184" t="s">
        <v>145</v>
      </c>
      <c r="C32" s="202"/>
      <c r="D32" s="185"/>
      <c r="E32" s="195">
        <f>SUM(F32:H32)</f>
        <v>2831.06</v>
      </c>
      <c r="F32" s="195">
        <f>F33+F35+F34</f>
        <v>2831.06</v>
      </c>
      <c r="G32" s="195">
        <f>G33+G35</f>
        <v>0</v>
      </c>
      <c r="H32" s="219">
        <f>H33+H35</f>
        <v>0</v>
      </c>
      <c r="I32" s="349" t="s">
        <v>180</v>
      </c>
    </row>
    <row r="33" spans="1:9" ht="51.75" customHeight="1">
      <c r="A33" s="173"/>
      <c r="B33" s="186" t="s">
        <v>201</v>
      </c>
      <c r="C33" s="201" t="s">
        <v>10</v>
      </c>
      <c r="D33" s="187">
        <v>2014</v>
      </c>
      <c r="E33" s="195">
        <v>456.56</v>
      </c>
      <c r="F33" s="195">
        <v>456.56</v>
      </c>
      <c r="G33" s="195">
        <v>0</v>
      </c>
      <c r="H33" s="219">
        <v>0</v>
      </c>
      <c r="I33" s="349"/>
    </row>
    <row r="34" spans="1:9" ht="51.75" customHeight="1">
      <c r="A34" s="173"/>
      <c r="B34" s="186" t="s">
        <v>202</v>
      </c>
      <c r="C34" s="201" t="s">
        <v>10</v>
      </c>
      <c r="D34" s="187">
        <v>2014</v>
      </c>
      <c r="E34" s="195">
        <f>H34+G34+F34</f>
        <v>365.91</v>
      </c>
      <c r="F34" s="195">
        <v>365.91</v>
      </c>
      <c r="G34" s="195">
        <v>0</v>
      </c>
      <c r="H34" s="219">
        <v>0</v>
      </c>
      <c r="I34" s="349"/>
    </row>
    <row r="35" spans="1:9" ht="51">
      <c r="A35" s="173"/>
      <c r="B35" s="186" t="s">
        <v>203</v>
      </c>
      <c r="C35" s="201" t="s">
        <v>10</v>
      </c>
      <c r="D35" s="187">
        <v>2014</v>
      </c>
      <c r="E35" s="195">
        <v>2008.59</v>
      </c>
      <c r="F35" s="195">
        <v>2008.59</v>
      </c>
      <c r="G35" s="195">
        <v>0</v>
      </c>
      <c r="H35" s="219">
        <v>0</v>
      </c>
      <c r="I35" s="349"/>
    </row>
    <row r="36" spans="1:9" ht="18.75">
      <c r="A36" s="173" t="s">
        <v>151</v>
      </c>
      <c r="B36" s="186" t="s">
        <v>146</v>
      </c>
      <c r="C36" s="202"/>
      <c r="D36" s="185"/>
      <c r="E36" s="195">
        <f>SUM(E37:E40)</f>
        <v>10913.86</v>
      </c>
      <c r="F36" s="195">
        <f>F37+F40+F39+F38</f>
        <v>10913.86</v>
      </c>
      <c r="G36" s="195">
        <f>G37+G40</f>
        <v>0</v>
      </c>
      <c r="H36" s="219">
        <f>H37+H40</f>
        <v>0</v>
      </c>
      <c r="I36" s="349" t="s">
        <v>155</v>
      </c>
    </row>
    <row r="37" spans="1:9" ht="51">
      <c r="A37" s="173"/>
      <c r="B37" s="186" t="s">
        <v>204</v>
      </c>
      <c r="C37" s="201" t="s">
        <v>10</v>
      </c>
      <c r="D37" s="187">
        <v>2014</v>
      </c>
      <c r="E37" s="195">
        <f>F37+G37+H37</f>
        <v>9335.86</v>
      </c>
      <c r="F37" s="195">
        <v>9335.86</v>
      </c>
      <c r="G37" s="195">
        <v>0</v>
      </c>
      <c r="H37" s="219">
        <v>0</v>
      </c>
      <c r="I37" s="349"/>
    </row>
    <row r="38" spans="1:9" ht="51">
      <c r="A38" s="282"/>
      <c r="B38" s="186" t="s">
        <v>209</v>
      </c>
      <c r="C38" s="201" t="s">
        <v>10</v>
      </c>
      <c r="D38" s="187">
        <v>2014</v>
      </c>
      <c r="E38" s="195">
        <f>F38+G38+H38</f>
        <v>250</v>
      </c>
      <c r="F38" s="195">
        <v>250</v>
      </c>
      <c r="G38" s="195">
        <v>0</v>
      </c>
      <c r="H38" s="219">
        <v>0</v>
      </c>
      <c r="I38" s="349"/>
    </row>
    <row r="39" spans="1:9" ht="51">
      <c r="A39" s="173"/>
      <c r="B39" s="186" t="s">
        <v>205</v>
      </c>
      <c r="C39" s="201" t="s">
        <v>10</v>
      </c>
      <c r="D39" s="187">
        <v>2014</v>
      </c>
      <c r="E39" s="195">
        <f>F39+G39+H39</f>
        <v>1233</v>
      </c>
      <c r="F39" s="195">
        <v>1233</v>
      </c>
      <c r="G39" s="195">
        <v>0</v>
      </c>
      <c r="H39" s="219">
        <v>0</v>
      </c>
      <c r="I39" s="349"/>
    </row>
    <row r="40" spans="1:9" ht="51">
      <c r="A40" s="173"/>
      <c r="B40" s="186" t="s">
        <v>194</v>
      </c>
      <c r="C40" s="201" t="s">
        <v>10</v>
      </c>
      <c r="D40" s="187">
        <v>2014</v>
      </c>
      <c r="E40" s="195">
        <f>H40+G40+F40</f>
        <v>95</v>
      </c>
      <c r="F40" s="195">
        <v>95</v>
      </c>
      <c r="G40" s="195">
        <v>0</v>
      </c>
      <c r="H40" s="219">
        <v>0</v>
      </c>
      <c r="I40" s="349"/>
    </row>
    <row r="41" spans="1:9" ht="37.9" customHeight="1">
      <c r="A41" s="173" t="s">
        <v>152</v>
      </c>
      <c r="B41" s="186" t="s">
        <v>147</v>
      </c>
      <c r="C41" s="202"/>
      <c r="D41" s="185"/>
      <c r="E41" s="195">
        <f>SUM(F41:H41)</f>
        <v>1200</v>
      </c>
      <c r="F41" s="195">
        <f>F42</f>
        <v>0</v>
      </c>
      <c r="G41" s="195">
        <f>G42</f>
        <v>0</v>
      </c>
      <c r="H41" s="219">
        <f>H42</f>
        <v>1200</v>
      </c>
      <c r="I41" s="349" t="s">
        <v>156</v>
      </c>
    </row>
    <row r="42" spans="1:9" ht="53.25" customHeight="1">
      <c r="A42" s="173"/>
      <c r="B42" s="186" t="s">
        <v>192</v>
      </c>
      <c r="C42" s="201" t="s">
        <v>10</v>
      </c>
      <c r="D42" s="187">
        <v>2016</v>
      </c>
      <c r="E42" s="195">
        <v>1200</v>
      </c>
      <c r="F42" s="195">
        <v>0</v>
      </c>
      <c r="G42" s="195">
        <v>0</v>
      </c>
      <c r="H42" s="219">
        <v>1200</v>
      </c>
      <c r="I42" s="349"/>
    </row>
    <row r="43" spans="1:9" s="177" customFormat="1" ht="18.75" customHeight="1">
      <c r="A43" s="215" t="s">
        <v>186</v>
      </c>
      <c r="B43" s="350" t="s">
        <v>187</v>
      </c>
      <c r="C43" s="351"/>
      <c r="D43" s="351"/>
      <c r="E43" s="351"/>
      <c r="F43" s="351"/>
      <c r="G43" s="351"/>
      <c r="H43" s="351"/>
      <c r="I43" s="352"/>
    </row>
    <row r="44" spans="1:9" ht="39" customHeight="1">
      <c r="A44" s="188" t="s">
        <v>188</v>
      </c>
      <c r="B44" s="192" t="s">
        <v>189</v>
      </c>
      <c r="C44" s="216"/>
      <c r="D44" s="189"/>
      <c r="E44" s="217">
        <f>E47+E45+E46</f>
        <v>3871.1</v>
      </c>
      <c r="F44" s="217">
        <f>F45+F47+F46</f>
        <v>3871.1</v>
      </c>
      <c r="G44" s="217">
        <v>0</v>
      </c>
      <c r="H44" s="223">
        <v>0</v>
      </c>
      <c r="I44" s="360" t="s">
        <v>179</v>
      </c>
    </row>
    <row r="45" spans="1:9" ht="51.75" customHeight="1">
      <c r="A45" s="362"/>
      <c r="B45" s="328" t="s">
        <v>190</v>
      </c>
      <c r="C45" s="201" t="s">
        <v>10</v>
      </c>
      <c r="D45" s="174">
        <v>2014</v>
      </c>
      <c r="E45" s="195">
        <f>F45+G45+H45</f>
        <v>582.1</v>
      </c>
      <c r="F45" s="195">
        <v>582.1</v>
      </c>
      <c r="G45" s="195">
        <v>0</v>
      </c>
      <c r="H45" s="219">
        <v>0</v>
      </c>
      <c r="I45" s="373"/>
    </row>
    <row r="46" spans="1:9" ht="32.25" customHeight="1">
      <c r="A46" s="362"/>
      <c r="B46" s="329"/>
      <c r="C46" s="201" t="s">
        <v>178</v>
      </c>
      <c r="D46" s="174">
        <v>2014</v>
      </c>
      <c r="E46" s="195">
        <v>89</v>
      </c>
      <c r="F46" s="195">
        <v>89</v>
      </c>
      <c r="G46" s="195">
        <v>0</v>
      </c>
      <c r="H46" s="219">
        <v>0</v>
      </c>
      <c r="I46" s="373"/>
    </row>
    <row r="47" spans="1:9" ht="55.9" customHeight="1">
      <c r="A47" s="188"/>
      <c r="B47" s="192" t="s">
        <v>193</v>
      </c>
      <c r="C47" s="216" t="s">
        <v>10</v>
      </c>
      <c r="D47" s="189">
        <v>2014</v>
      </c>
      <c r="E47" s="217">
        <f>H47+G47+F47</f>
        <v>3200</v>
      </c>
      <c r="F47" s="217">
        <v>3200</v>
      </c>
      <c r="G47" s="217">
        <v>0</v>
      </c>
      <c r="H47" s="223">
        <v>0</v>
      </c>
      <c r="I47" s="373"/>
    </row>
    <row r="48" spans="1:9" ht="55.9" customHeight="1">
      <c r="A48" s="275" t="s">
        <v>196</v>
      </c>
      <c r="B48" s="357" t="s">
        <v>208</v>
      </c>
      <c r="C48" s="358"/>
      <c r="D48" s="358"/>
      <c r="E48" s="358"/>
      <c r="F48" s="358"/>
      <c r="G48" s="358"/>
      <c r="H48" s="358"/>
      <c r="I48" s="359"/>
    </row>
    <row r="49" spans="1:9" ht="55.9" customHeight="1">
      <c r="A49" s="276" t="s">
        <v>197</v>
      </c>
      <c r="B49" s="277" t="s">
        <v>145</v>
      </c>
      <c r="C49" s="273"/>
      <c r="D49" s="268"/>
      <c r="E49" s="274">
        <f>E50</f>
        <v>433.32</v>
      </c>
      <c r="F49" s="274">
        <f t="shared" ref="F49:H49" si="0">F50</f>
        <v>433.32</v>
      </c>
      <c r="G49" s="274">
        <f t="shared" si="0"/>
        <v>0</v>
      </c>
      <c r="H49" s="274">
        <f t="shared" si="0"/>
        <v>0</v>
      </c>
      <c r="I49" s="360" t="s">
        <v>180</v>
      </c>
    </row>
    <row r="50" spans="1:9" ht="55.9" customHeight="1">
      <c r="A50" s="278"/>
      <c r="B50" s="279" t="s">
        <v>198</v>
      </c>
      <c r="C50" s="280" t="s">
        <v>10</v>
      </c>
      <c r="D50" s="268">
        <v>2014</v>
      </c>
      <c r="E50" s="274">
        <v>433.32</v>
      </c>
      <c r="F50" s="274">
        <v>433.32</v>
      </c>
      <c r="G50" s="274">
        <v>0</v>
      </c>
      <c r="H50" s="274">
        <v>0</v>
      </c>
      <c r="I50" s="361"/>
    </row>
    <row r="51" spans="1:9" s="177" customFormat="1" ht="24" customHeight="1">
      <c r="A51" s="229"/>
      <c r="B51" s="353" t="s">
        <v>153</v>
      </c>
      <c r="C51" s="353"/>
      <c r="D51" s="269"/>
      <c r="E51" s="270">
        <f>E52+E53</f>
        <v>124270.69</v>
      </c>
      <c r="F51" s="270">
        <f>F52+F53</f>
        <v>44270.69</v>
      </c>
      <c r="G51" s="270">
        <f>G29+G32+G36+G41+G44</f>
        <v>40000</v>
      </c>
      <c r="H51" s="271">
        <f>H29+H32+H36+H41+H44</f>
        <v>40000</v>
      </c>
      <c r="I51" s="272"/>
    </row>
    <row r="52" spans="1:9" s="211" customFormat="1" ht="18.75" customHeight="1">
      <c r="A52" s="208"/>
      <c r="B52" s="354" t="s">
        <v>10</v>
      </c>
      <c r="C52" s="354"/>
      <c r="D52" s="209"/>
      <c r="E52" s="210">
        <f>E29+E32+E36+E41+E45+E47+E50</f>
        <v>124181.69</v>
      </c>
      <c r="F52" s="210">
        <f>F49+F47+F45+F41+F36+F32+F29</f>
        <v>44181.69</v>
      </c>
      <c r="G52" s="210">
        <f>G41+G36+G32+G29</f>
        <v>40000</v>
      </c>
      <c r="H52" s="220">
        <f>H41+H36+H32+H29</f>
        <v>40000</v>
      </c>
      <c r="I52" s="246"/>
    </row>
    <row r="53" spans="1:9" s="211" customFormat="1" ht="18" customHeight="1" thickBot="1">
      <c r="A53" s="240"/>
      <c r="B53" s="347" t="s">
        <v>20</v>
      </c>
      <c r="C53" s="347"/>
      <c r="D53" s="241"/>
      <c r="E53" s="242">
        <f>E46</f>
        <v>89</v>
      </c>
      <c r="F53" s="242">
        <f>F46</f>
        <v>89</v>
      </c>
      <c r="G53" s="242">
        <f>G46</f>
        <v>0</v>
      </c>
      <c r="H53" s="243">
        <f>H46</f>
        <v>0</v>
      </c>
      <c r="I53" s="247"/>
    </row>
    <row r="54" spans="1:9" s="190" customFormat="1" ht="26.25" customHeight="1">
      <c r="A54" s="237"/>
      <c r="B54" s="355" t="s">
        <v>21</v>
      </c>
      <c r="C54" s="355"/>
      <c r="D54" s="238"/>
      <c r="E54" s="239">
        <f>E19+E26+E51</f>
        <v>125980.05</v>
      </c>
      <c r="F54" s="239">
        <f>F55+F56</f>
        <v>45180.05</v>
      </c>
      <c r="G54" s="239">
        <f>G55+G56</f>
        <v>40400</v>
      </c>
      <c r="H54" s="244">
        <f>H55+H56</f>
        <v>40400</v>
      </c>
      <c r="I54" s="245"/>
    </row>
    <row r="55" spans="1:9" s="171" customFormat="1" ht="20.25" customHeight="1">
      <c r="A55" s="203"/>
      <c r="B55" s="356" t="s">
        <v>4</v>
      </c>
      <c r="C55" s="356"/>
      <c r="D55" s="178"/>
      <c r="E55" s="196">
        <f>E52</f>
        <v>124181.69</v>
      </c>
      <c r="F55" s="196">
        <f>F52</f>
        <v>44181.69</v>
      </c>
      <c r="G55" s="196">
        <f>G52</f>
        <v>40000</v>
      </c>
      <c r="H55" s="224">
        <v>40000</v>
      </c>
      <c r="I55" s="204"/>
    </row>
    <row r="56" spans="1:9" s="171" customFormat="1" ht="20.25" customHeight="1" thickBot="1">
      <c r="A56" s="205"/>
      <c r="B56" s="348" t="s">
        <v>20</v>
      </c>
      <c r="C56" s="348"/>
      <c r="D56" s="181"/>
      <c r="E56" s="284">
        <f>E20+E27+E53</f>
        <v>1798.3600000000001</v>
      </c>
      <c r="F56" s="284">
        <f>F20+F27+F53</f>
        <v>998.36</v>
      </c>
      <c r="G56" s="199">
        <f>G20+G27+G53</f>
        <v>400</v>
      </c>
      <c r="H56" s="225">
        <f>H20+H27+H53</f>
        <v>400</v>
      </c>
      <c r="I56" s="206"/>
    </row>
  </sheetData>
  <mergeCells count="36">
    <mergeCell ref="B21:I21"/>
    <mergeCell ref="A1:I1"/>
    <mergeCell ref="F2:I4"/>
    <mergeCell ref="A5:I5"/>
    <mergeCell ref="A6:I6"/>
    <mergeCell ref="A8:A10"/>
    <mergeCell ref="B8:B10"/>
    <mergeCell ref="C8:C10"/>
    <mergeCell ref="D8:D10"/>
    <mergeCell ref="E8:E10"/>
    <mergeCell ref="F8:H9"/>
    <mergeCell ref="I8:I10"/>
    <mergeCell ref="B11:I11"/>
    <mergeCell ref="I12:I20"/>
    <mergeCell ref="B19:C19"/>
    <mergeCell ref="B20:C20"/>
    <mergeCell ref="A45:A46"/>
    <mergeCell ref="B45:B46"/>
    <mergeCell ref="I22:I27"/>
    <mergeCell ref="B26:C26"/>
    <mergeCell ref="B27:C27"/>
    <mergeCell ref="B28:I28"/>
    <mergeCell ref="I29:I31"/>
    <mergeCell ref="I32:I35"/>
    <mergeCell ref="I44:I47"/>
    <mergeCell ref="B53:C53"/>
    <mergeCell ref="B56:C56"/>
    <mergeCell ref="I36:I40"/>
    <mergeCell ref="I41:I42"/>
    <mergeCell ref="B43:I43"/>
    <mergeCell ref="B51:C51"/>
    <mergeCell ref="B52:C52"/>
    <mergeCell ref="B54:C54"/>
    <mergeCell ref="B55:C55"/>
    <mergeCell ref="B48:I48"/>
    <mergeCell ref="I49:I50"/>
  </mergeCells>
  <phoneticPr fontId="23" type="noConversion"/>
  <pageMargins left="0.51181102362204722" right="0.51181102362204722" top="0.55118110236220474" bottom="0.55118110236220474" header="0.31496062992125984" footer="0.31496062992125984"/>
  <pageSetup paperSize="9" scale="94" fitToHeight="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R23"/>
  <sheetViews>
    <sheetView workbookViewId="0">
      <selection activeCell="H12" sqref="H12"/>
    </sheetView>
  </sheetViews>
  <sheetFormatPr defaultRowHeight="15.75"/>
  <cols>
    <col min="1" max="1" width="3.375" style="3" customWidth="1"/>
    <col min="2" max="2" width="15.5" style="16" customWidth="1"/>
    <col min="3" max="4" width="10.875" style="3" hidden="1" customWidth="1"/>
    <col min="5" max="5" width="13" style="3" customWidth="1"/>
    <col min="6" max="6" width="10" style="3" hidden="1" customWidth="1"/>
    <col min="7" max="7" width="11.375" style="3" customWidth="1"/>
    <col min="8" max="8" width="21.375" style="16" customWidth="1"/>
    <col min="9" max="9" width="8.25" style="3" customWidth="1"/>
    <col min="10" max="10" width="9.75" style="3" customWidth="1"/>
    <col min="11" max="11" width="6.75" style="3" customWidth="1"/>
    <col min="12" max="12" width="10.125" style="3" customWidth="1"/>
    <col min="13" max="13" width="12" style="3" customWidth="1"/>
    <col min="14" max="16384" width="9" style="3"/>
  </cols>
  <sheetData>
    <row r="1" spans="1:18">
      <c r="L1" s="3" t="s">
        <v>195</v>
      </c>
    </row>
    <row r="2" spans="1:18">
      <c r="J2" s="416" t="s">
        <v>207</v>
      </c>
      <c r="K2" s="417"/>
      <c r="L2" s="417"/>
      <c r="M2" s="417"/>
    </row>
    <row r="3" spans="1:18">
      <c r="J3" s="417"/>
      <c r="K3" s="417"/>
      <c r="L3" s="417"/>
      <c r="M3" s="417"/>
    </row>
    <row r="4" spans="1:18" ht="76.5" customHeight="1">
      <c r="J4" s="417"/>
      <c r="K4" s="417"/>
      <c r="L4" s="417"/>
      <c r="M4" s="417"/>
    </row>
    <row r="5" spans="1:18">
      <c r="A5" s="285" t="s">
        <v>12</v>
      </c>
      <c r="B5" s="285"/>
      <c r="C5" s="285"/>
      <c r="D5" s="285"/>
      <c r="E5" s="285"/>
      <c r="F5" s="285"/>
      <c r="G5" s="285"/>
      <c r="H5" s="285"/>
      <c r="I5" s="285"/>
      <c r="J5" s="285"/>
      <c r="K5" s="285"/>
      <c r="L5" s="285"/>
      <c r="M5" s="285"/>
    </row>
    <row r="6" spans="1:18" ht="52.5" customHeight="1">
      <c r="A6" s="424" t="s">
        <v>157</v>
      </c>
      <c r="B6" s="424"/>
      <c r="C6" s="424"/>
      <c r="D6" s="424"/>
      <c r="E6" s="424"/>
      <c r="F6" s="424"/>
      <c r="G6" s="424"/>
      <c r="H6" s="424"/>
      <c r="I6" s="424"/>
      <c r="J6" s="424"/>
      <c r="K6" s="18"/>
      <c r="L6" s="18"/>
      <c r="M6" s="18"/>
      <c r="N6" s="2"/>
      <c r="O6" s="2"/>
      <c r="P6" s="2"/>
      <c r="Q6" s="2"/>
      <c r="R6" s="2"/>
    </row>
    <row r="7" spans="1:18" ht="16.5" thickBot="1">
      <c r="A7" s="16"/>
    </row>
    <row r="8" spans="1:18" s="5" customFormat="1" ht="63" customHeight="1">
      <c r="A8" s="294" t="s">
        <v>5</v>
      </c>
      <c r="B8" s="298" t="s">
        <v>15</v>
      </c>
      <c r="C8" s="298" t="s">
        <v>16</v>
      </c>
      <c r="D8" s="298"/>
      <c r="E8" s="298"/>
      <c r="F8" s="426"/>
      <c r="G8" s="299"/>
      <c r="H8" s="433" t="s">
        <v>17</v>
      </c>
      <c r="I8" s="298" t="s">
        <v>18</v>
      </c>
      <c r="J8" s="298" t="s">
        <v>19</v>
      </c>
      <c r="K8" s="298" t="s">
        <v>93</v>
      </c>
      <c r="L8" s="298"/>
      <c r="M8" s="299"/>
    </row>
    <row r="9" spans="1:18" s="5" customFormat="1" ht="63.75" customHeight="1" thickBot="1">
      <c r="A9" s="425"/>
      <c r="B9" s="407"/>
      <c r="C9" s="39" t="s">
        <v>13</v>
      </c>
      <c r="D9" s="39" t="s">
        <v>14</v>
      </c>
      <c r="E9" s="39" t="s">
        <v>10</v>
      </c>
      <c r="F9" s="160" t="s">
        <v>181</v>
      </c>
      <c r="G9" s="6" t="s">
        <v>20</v>
      </c>
      <c r="H9" s="434"/>
      <c r="I9" s="407"/>
      <c r="J9" s="407"/>
      <c r="K9" s="39" t="s">
        <v>3</v>
      </c>
      <c r="L9" s="39" t="s">
        <v>174</v>
      </c>
      <c r="M9" s="6" t="s">
        <v>177</v>
      </c>
    </row>
    <row r="10" spans="1:18" s="5" customFormat="1" ht="63">
      <c r="A10" s="418">
        <v>1</v>
      </c>
      <c r="B10" s="402" t="s">
        <v>158</v>
      </c>
      <c r="C10" s="421"/>
      <c r="D10" s="421"/>
      <c r="E10" s="427">
        <v>0</v>
      </c>
      <c r="F10" s="427"/>
      <c r="G10" s="430">
        <v>200</v>
      </c>
      <c r="H10" s="248" t="s">
        <v>159</v>
      </c>
      <c r="I10" s="26" t="s">
        <v>92</v>
      </c>
      <c r="J10" s="252">
        <v>4520</v>
      </c>
      <c r="K10" s="252">
        <v>6200</v>
      </c>
      <c r="L10" s="252">
        <v>7200</v>
      </c>
      <c r="M10" s="253">
        <v>8500</v>
      </c>
    </row>
    <row r="11" spans="1:18" s="5" customFormat="1" ht="63">
      <c r="A11" s="419"/>
      <c r="B11" s="403"/>
      <c r="C11" s="422"/>
      <c r="D11" s="422"/>
      <c r="E11" s="428"/>
      <c r="F11" s="428"/>
      <c r="G11" s="431"/>
      <c r="H11" s="249" t="s">
        <v>175</v>
      </c>
      <c r="I11" s="27" t="s">
        <v>160</v>
      </c>
      <c r="J11" s="254">
        <v>40.200000000000003</v>
      </c>
      <c r="K11" s="254">
        <v>40.1</v>
      </c>
      <c r="L11" s="254">
        <v>40</v>
      </c>
      <c r="M11" s="255">
        <v>39.799999999999997</v>
      </c>
    </row>
    <row r="12" spans="1:18" s="5" customFormat="1" ht="47.25">
      <c r="A12" s="419"/>
      <c r="B12" s="403"/>
      <c r="C12" s="422"/>
      <c r="D12" s="422"/>
      <c r="E12" s="428"/>
      <c r="F12" s="428"/>
      <c r="G12" s="431"/>
      <c r="H12" s="249" t="s">
        <v>176</v>
      </c>
      <c r="I12" s="27" t="s">
        <v>160</v>
      </c>
      <c r="J12" s="254">
        <v>12.9</v>
      </c>
      <c r="K12" s="254">
        <v>12</v>
      </c>
      <c r="L12" s="256">
        <v>11</v>
      </c>
      <c r="M12" s="255">
        <v>10</v>
      </c>
    </row>
    <row r="13" spans="1:18" s="5" customFormat="1" ht="78.75">
      <c r="A13" s="419"/>
      <c r="B13" s="403"/>
      <c r="C13" s="422"/>
      <c r="D13" s="422"/>
      <c r="E13" s="428"/>
      <c r="F13" s="428"/>
      <c r="G13" s="431"/>
      <c r="H13" s="249" t="s">
        <v>182</v>
      </c>
      <c r="I13" s="27" t="s">
        <v>160</v>
      </c>
      <c r="J13" s="257">
        <v>228.2</v>
      </c>
      <c r="K13" s="257">
        <v>225</v>
      </c>
      <c r="L13" s="257">
        <v>220</v>
      </c>
      <c r="M13" s="258">
        <v>215</v>
      </c>
    </row>
    <row r="14" spans="1:18" s="5" customFormat="1" ht="63">
      <c r="A14" s="419"/>
      <c r="B14" s="403"/>
      <c r="C14" s="422"/>
      <c r="D14" s="422"/>
      <c r="E14" s="428"/>
      <c r="F14" s="428"/>
      <c r="G14" s="431"/>
      <c r="H14" s="249" t="s">
        <v>183</v>
      </c>
      <c r="I14" s="27" t="s">
        <v>160</v>
      </c>
      <c r="J14" s="257">
        <v>828.1</v>
      </c>
      <c r="K14" s="257">
        <v>828</v>
      </c>
      <c r="L14" s="257">
        <v>827.5</v>
      </c>
      <c r="M14" s="258">
        <v>771.3</v>
      </c>
    </row>
    <row r="15" spans="1:18" ht="47.25">
      <c r="A15" s="419"/>
      <c r="B15" s="403"/>
      <c r="C15" s="422"/>
      <c r="D15" s="422"/>
      <c r="E15" s="428"/>
      <c r="F15" s="428"/>
      <c r="G15" s="431"/>
      <c r="H15" s="249" t="s">
        <v>161</v>
      </c>
      <c r="I15" s="27" t="s">
        <v>160</v>
      </c>
      <c r="J15" s="257">
        <v>14.5</v>
      </c>
      <c r="K15" s="257">
        <v>14.3</v>
      </c>
      <c r="L15" s="257">
        <v>13.7</v>
      </c>
      <c r="M15" s="258">
        <v>13.2</v>
      </c>
    </row>
    <row r="16" spans="1:18" ht="63">
      <c r="A16" s="419"/>
      <c r="B16" s="403"/>
      <c r="C16" s="422"/>
      <c r="D16" s="422"/>
      <c r="E16" s="428"/>
      <c r="F16" s="428"/>
      <c r="G16" s="431"/>
      <c r="H16" s="249" t="s">
        <v>162</v>
      </c>
      <c r="I16" s="27" t="s">
        <v>163</v>
      </c>
      <c r="J16" s="257">
        <v>54.8</v>
      </c>
      <c r="K16" s="257">
        <v>73.5</v>
      </c>
      <c r="L16" s="257">
        <v>80</v>
      </c>
      <c r="M16" s="258">
        <v>87</v>
      </c>
    </row>
    <row r="17" spans="1:13" ht="79.5" thickBot="1">
      <c r="A17" s="420"/>
      <c r="B17" s="395"/>
      <c r="C17" s="423"/>
      <c r="D17" s="423"/>
      <c r="E17" s="429"/>
      <c r="F17" s="429"/>
      <c r="G17" s="432"/>
      <c r="H17" s="250" t="s">
        <v>164</v>
      </c>
      <c r="I17" s="159" t="s">
        <v>163</v>
      </c>
      <c r="J17" s="259">
        <v>38</v>
      </c>
      <c r="K17" s="259">
        <v>38.5</v>
      </c>
      <c r="L17" s="259">
        <v>42.5</v>
      </c>
      <c r="M17" s="260">
        <v>45.1</v>
      </c>
    </row>
    <row r="18" spans="1:13" ht="47.25">
      <c r="A18" s="400" t="s">
        <v>165</v>
      </c>
      <c r="B18" s="402" t="s">
        <v>184</v>
      </c>
      <c r="C18" s="405">
        <f ca="1">SUM(C17:C18)</f>
        <v>0</v>
      </c>
      <c r="D18" s="405"/>
      <c r="E18" s="398">
        <v>0</v>
      </c>
      <c r="F18" s="398"/>
      <c r="G18" s="408">
        <v>1509.36</v>
      </c>
      <c r="H18" s="248" t="s">
        <v>166</v>
      </c>
      <c r="I18" s="26" t="s">
        <v>167</v>
      </c>
      <c r="J18" s="261">
        <v>25.8</v>
      </c>
      <c r="K18" s="261">
        <v>31</v>
      </c>
      <c r="L18" s="261">
        <v>31.5</v>
      </c>
      <c r="M18" s="262">
        <v>32</v>
      </c>
    </row>
    <row r="19" spans="1:13" ht="78.75">
      <c r="A19" s="401"/>
      <c r="B19" s="403"/>
      <c r="C19" s="406"/>
      <c r="D19" s="406"/>
      <c r="E19" s="399"/>
      <c r="F19" s="399"/>
      <c r="G19" s="409"/>
      <c r="H19" s="249" t="s">
        <v>168</v>
      </c>
      <c r="I19" s="27" t="s">
        <v>167</v>
      </c>
      <c r="J19" s="263">
        <v>67.8</v>
      </c>
      <c r="K19" s="257">
        <v>68.5</v>
      </c>
      <c r="L19" s="257">
        <v>69</v>
      </c>
      <c r="M19" s="258">
        <v>69.5</v>
      </c>
    </row>
    <row r="20" spans="1:13" ht="47.25">
      <c r="A20" s="401"/>
      <c r="B20" s="404"/>
      <c r="C20" s="406"/>
      <c r="D20" s="406"/>
      <c r="E20" s="399"/>
      <c r="F20" s="399"/>
      <c r="G20" s="409"/>
      <c r="H20" s="249" t="s">
        <v>169</v>
      </c>
      <c r="I20" s="27" t="s">
        <v>167</v>
      </c>
      <c r="J20" s="264">
        <v>60.8</v>
      </c>
      <c r="K20" s="264">
        <v>61</v>
      </c>
      <c r="L20" s="264">
        <v>61</v>
      </c>
      <c r="M20" s="265">
        <v>62</v>
      </c>
    </row>
    <row r="21" spans="1:13" ht="126">
      <c r="A21" s="392" t="s">
        <v>170</v>
      </c>
      <c r="B21" s="394" t="s">
        <v>171</v>
      </c>
      <c r="C21" s="396"/>
      <c r="D21" s="396"/>
      <c r="E21" s="410">
        <v>124181.69</v>
      </c>
      <c r="F21" s="412"/>
      <c r="G21" s="414">
        <v>89</v>
      </c>
      <c r="H21" s="249" t="s">
        <v>185</v>
      </c>
      <c r="I21" s="27" t="s">
        <v>167</v>
      </c>
      <c r="J21" s="257">
        <v>50</v>
      </c>
      <c r="K21" s="257">
        <v>45</v>
      </c>
      <c r="L21" s="257">
        <v>40</v>
      </c>
      <c r="M21" s="258">
        <v>30</v>
      </c>
    </row>
    <row r="22" spans="1:13" ht="95.25" thickBot="1">
      <c r="A22" s="393"/>
      <c r="B22" s="395"/>
      <c r="C22" s="397"/>
      <c r="D22" s="397"/>
      <c r="E22" s="411"/>
      <c r="F22" s="413"/>
      <c r="G22" s="415"/>
      <c r="H22" s="250" t="s">
        <v>172</v>
      </c>
      <c r="I22" s="159" t="s">
        <v>173</v>
      </c>
      <c r="J22" s="259">
        <v>358.4</v>
      </c>
      <c r="K22" s="259">
        <v>340</v>
      </c>
      <c r="L22" s="259">
        <v>338</v>
      </c>
      <c r="M22" s="260">
        <v>337.5</v>
      </c>
    </row>
    <row r="23" spans="1:13" ht="17.25" thickBot="1">
      <c r="A23" s="161"/>
      <c r="B23" s="162" t="s">
        <v>112</v>
      </c>
      <c r="C23" s="163"/>
      <c r="D23" s="164">
        <f>SUM(D10:D22)</f>
        <v>0</v>
      </c>
      <c r="E23" s="266">
        <f>E21+E18+E10</f>
        <v>124181.69</v>
      </c>
      <c r="F23" s="266">
        <f>SUM(F10:F22)</f>
        <v>0</v>
      </c>
      <c r="G23" s="267">
        <f>G21+G18+G10</f>
        <v>1798.36</v>
      </c>
      <c r="H23" s="251"/>
      <c r="I23" s="165"/>
      <c r="J23" s="165"/>
      <c r="K23" s="165"/>
      <c r="L23" s="165"/>
      <c r="M23" s="166"/>
    </row>
  </sheetData>
  <mergeCells count="31">
    <mergeCell ref="K8:M8"/>
    <mergeCell ref="J2:M4"/>
    <mergeCell ref="A10:A17"/>
    <mergeCell ref="B10:B17"/>
    <mergeCell ref="C10:C17"/>
    <mergeCell ref="D10:D17"/>
    <mergeCell ref="A5:M5"/>
    <mergeCell ref="A6:J6"/>
    <mergeCell ref="A8:A9"/>
    <mergeCell ref="B8:B9"/>
    <mergeCell ref="C8:G8"/>
    <mergeCell ref="E10:E17"/>
    <mergeCell ref="F10:F17"/>
    <mergeCell ref="G10:G17"/>
    <mergeCell ref="H8:H9"/>
    <mergeCell ref="I8:I9"/>
    <mergeCell ref="J8:J9"/>
    <mergeCell ref="G18:G20"/>
    <mergeCell ref="E21:E22"/>
    <mergeCell ref="F21:F22"/>
    <mergeCell ref="G21:G22"/>
    <mergeCell ref="A21:A22"/>
    <mergeCell ref="B21:B22"/>
    <mergeCell ref="C21:C22"/>
    <mergeCell ref="D21:D22"/>
    <mergeCell ref="F18:F20"/>
    <mergeCell ref="A18:A20"/>
    <mergeCell ref="B18:B20"/>
    <mergeCell ref="C18:C20"/>
    <mergeCell ref="D18:D20"/>
    <mergeCell ref="E18:E20"/>
  </mergeCells>
  <phoneticPr fontId="23" type="noConversion"/>
  <pageMargins left="0.11811023622047245" right="0.11811023622047245" top="0.74803149606299213" bottom="0.74803149606299213" header="0.31496062992125984" footer="0.31496062992125984"/>
  <pageSetup paperSize="9" scale="8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отчет за квартал, год</vt:lpstr>
      <vt:lpstr>отчет за все годы</vt:lpstr>
      <vt:lpstr>Прил 2</vt:lpstr>
      <vt:lpstr>Прил 3</vt:lpstr>
      <vt:lpstr>'Прил 2'!Заголовки_для_печати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Зобкова</dc:creator>
  <cp:lastModifiedBy>1</cp:lastModifiedBy>
  <cp:lastPrinted>2014-12-11T06:43:15Z</cp:lastPrinted>
  <dcterms:created xsi:type="dcterms:W3CDTF">2013-12-25T08:48:35Z</dcterms:created>
  <dcterms:modified xsi:type="dcterms:W3CDTF">2014-12-15T05:12:48Z</dcterms:modified>
</cp:coreProperties>
</file>