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570" windowWidth="15480" windowHeight="11040" firstSheet="18" activeTab="20"/>
  </bookViews>
  <sheets>
    <sheet name="ПАСПОРТ Программы " sheetId="5" r:id="rId1"/>
    <sheet name="ПАСПОРТ Подпрограммы 1" sheetId="12" r:id="rId2"/>
    <sheet name="Приложение 1 к Подпрограмме 1" sheetId="2" r:id="rId3"/>
    <sheet name="Приложение 1.1. к Пп1" sheetId="26" r:id="rId4"/>
    <sheet name="Приложение 1.2. к Пп1" sheetId="28" r:id="rId5"/>
    <sheet name="Приложение 2 к Подпрограмме 1" sheetId="36" r:id="rId6"/>
    <sheet name="ПАСПОРТ Подпрограммы 2" sheetId="20" r:id="rId7"/>
    <sheet name="Приложение 1 к Подпрогамме 2" sheetId="18" r:id="rId8"/>
    <sheet name="Приложение 1.1. к Пп2" sheetId="27" r:id="rId9"/>
    <sheet name="Приложение 1.2 к Пп2" sheetId="30" r:id="rId10"/>
    <sheet name="Приложение 2 к Подпрограмме 2" sheetId="37" r:id="rId11"/>
    <sheet name="ПАСПОРТ Подпрограммы 3" sheetId="21" r:id="rId12"/>
    <sheet name="Приложение 1 к Подпрограмме 3" sheetId="23" r:id="rId13"/>
    <sheet name="Приложение 1.1 к пп3" sheetId="35" r:id="rId14"/>
    <sheet name="Приложение 1.2 к пп3" sheetId="33" r:id="rId15"/>
    <sheet name="Приложение 1.3 к пп3" sheetId="32" r:id="rId16"/>
    <sheet name="Приложение 1.4 к пп3" sheetId="31" r:id="rId17"/>
    <sheet name="Приложение 2 к Подпрограмме 3" sheetId="38" r:id="rId18"/>
    <sheet name="ПАСПОРТ Подпрограммы 4" sheetId="24" r:id="rId19"/>
    <sheet name="Приложение 1 к Подпрограмме 4" sheetId="25" r:id="rId20"/>
    <sheet name="Приложение 1.1 к пп4" sheetId="34" r:id="rId21"/>
  </sheets>
  <definedNames>
    <definedName name="_xlnm.Print_Titles" localSheetId="7">'Приложение 1 к Подпрогамме 2'!$7:$10</definedName>
    <definedName name="_xlnm.Print_Titles" localSheetId="2">'Приложение 1 к Подпрограмме 1'!$8:$10</definedName>
    <definedName name="_xlnm.Print_Titles" localSheetId="12">'Приложение 1 к Подпрограмме 3'!$8:$11</definedName>
    <definedName name="_xlnm.Print_Titles" localSheetId="19">'Приложение 1 к Подпрограмме 4'!$9:$12</definedName>
    <definedName name="_xlnm.Print_Titles" localSheetId="3">'Приложение 1.1. к Пп1'!$6:$9</definedName>
    <definedName name="_xlnm.Print_Titles" localSheetId="5">'Приложение 2 к Подпрограмме 1'!$8:$10</definedName>
    <definedName name="_xlnm.Print_Titles" localSheetId="10">'Приложение 2 к Подпрограмме 2'!$8:$10</definedName>
    <definedName name="_xlnm.Print_Titles" localSheetId="17">'Приложение 2 к Подпрограмме 3'!$8:$10</definedName>
    <definedName name="_xlnm.Print_Area" localSheetId="14">'Приложение 1.2 к пп3'!$A$1:$D$14</definedName>
  </definedNames>
  <calcPr calcId="144525"/>
</workbook>
</file>

<file path=xl/calcChain.xml><?xml version="1.0" encoding="utf-8"?>
<calcChain xmlns="http://schemas.openxmlformats.org/spreadsheetml/2006/main">
  <c r="C15" i="26" l="1"/>
  <c r="C11" i="27"/>
  <c r="C40" i="27" s="1"/>
  <c r="F11" i="38"/>
  <c r="G11" i="38"/>
  <c r="H11" i="38"/>
  <c r="I11" i="38"/>
  <c r="J11" i="38"/>
  <c r="E11" i="38"/>
  <c r="C15" i="30"/>
  <c r="F14" i="25"/>
  <c r="F27" i="18"/>
  <c r="F39" i="18"/>
  <c r="G37" i="18"/>
  <c r="G46" i="18" s="1"/>
  <c r="D17" i="20" s="1"/>
  <c r="H37" i="18"/>
  <c r="I37" i="18"/>
  <c r="J37" i="18"/>
  <c r="F37" i="18"/>
  <c r="E37" i="18" s="1"/>
  <c r="E19" i="18"/>
  <c r="F26" i="2"/>
  <c r="F27" i="2"/>
  <c r="K18" i="2"/>
  <c r="F20" i="2"/>
  <c r="G20" i="2"/>
  <c r="H20" i="2"/>
  <c r="I20" i="2"/>
  <c r="I40" i="2" s="1"/>
  <c r="F20" i="12" s="1"/>
  <c r="J20" i="2"/>
  <c r="K20" i="2"/>
  <c r="F19" i="2"/>
  <c r="F39" i="2"/>
  <c r="C19" i="12" s="1"/>
  <c r="G19" i="2"/>
  <c r="G39" i="2"/>
  <c r="D19" i="12" s="1"/>
  <c r="D25" i="5" s="1"/>
  <c r="H19" i="2"/>
  <c r="H39" i="2"/>
  <c r="E19" i="12"/>
  <c r="E25" i="5" s="1"/>
  <c r="I19" i="2"/>
  <c r="I39" i="2"/>
  <c r="F19" i="12"/>
  <c r="F25" i="5" s="1"/>
  <c r="J19" i="2"/>
  <c r="J39" i="2"/>
  <c r="G19" i="12"/>
  <c r="G25" i="5" s="1"/>
  <c r="K19" i="2"/>
  <c r="G15" i="2"/>
  <c r="G18" i="2"/>
  <c r="G38" i="2" s="1"/>
  <c r="H15" i="2"/>
  <c r="H18" i="2" s="1"/>
  <c r="H38" i="2" s="1"/>
  <c r="I15" i="2"/>
  <c r="I18" i="2" s="1"/>
  <c r="I38" i="2" s="1"/>
  <c r="J15" i="2"/>
  <c r="J18" i="2"/>
  <c r="J38" i="2"/>
  <c r="F15" i="2"/>
  <c r="F18" i="2" s="1"/>
  <c r="F38" i="2" s="1"/>
  <c r="E16" i="2"/>
  <c r="E19" i="2"/>
  <c r="E39" i="2" s="1"/>
  <c r="E17" i="2"/>
  <c r="G44" i="25"/>
  <c r="G47" i="25" s="1"/>
  <c r="D18" i="24" s="1"/>
  <c r="H44" i="25"/>
  <c r="I44" i="25"/>
  <c r="J44" i="25"/>
  <c r="J47" i="25" s="1"/>
  <c r="G18" i="24" s="1"/>
  <c r="F44" i="25"/>
  <c r="F47" i="25" s="1"/>
  <c r="C18" i="24" s="1"/>
  <c r="E16" i="25"/>
  <c r="C12" i="35"/>
  <c r="C11" i="34"/>
  <c r="E18" i="25"/>
  <c r="G23" i="23"/>
  <c r="H23" i="23"/>
  <c r="I23" i="23"/>
  <c r="J23" i="23"/>
  <c r="G24" i="23"/>
  <c r="H24" i="23"/>
  <c r="I24" i="23"/>
  <c r="J24" i="23"/>
  <c r="F23" i="23"/>
  <c r="F24" i="23"/>
  <c r="C14" i="31"/>
  <c r="C16" i="32"/>
  <c r="C12" i="33"/>
  <c r="C22" i="28"/>
  <c r="C78" i="26"/>
  <c r="G19" i="25"/>
  <c r="G43" i="25" s="1"/>
  <c r="G46" i="25" s="1"/>
  <c r="D15" i="24" s="1"/>
  <c r="H19" i="25"/>
  <c r="I19" i="25"/>
  <c r="J19" i="25"/>
  <c r="F19" i="25"/>
  <c r="F45" i="25" s="1"/>
  <c r="F48" i="25" s="1"/>
  <c r="C16" i="24" s="1"/>
  <c r="E34" i="25"/>
  <c r="E35" i="25"/>
  <c r="E36" i="25"/>
  <c r="E37" i="25"/>
  <c r="E38" i="25"/>
  <c r="E39" i="25"/>
  <c r="E40" i="25"/>
  <c r="E41" i="25"/>
  <c r="E42" i="25"/>
  <c r="E28" i="25"/>
  <c r="E29" i="25"/>
  <c r="E30" i="25"/>
  <c r="E31" i="25"/>
  <c r="E32" i="25"/>
  <c r="E33" i="25"/>
  <c r="E27" i="25"/>
  <c r="E26" i="25"/>
  <c r="E14" i="25"/>
  <c r="E15" i="25"/>
  <c r="E44" i="25" s="1"/>
  <c r="E47" i="25" s="1"/>
  <c r="E17" i="25"/>
  <c r="E20" i="25"/>
  <c r="E21" i="25"/>
  <c r="E22" i="25"/>
  <c r="E23" i="25"/>
  <c r="E24" i="25"/>
  <c r="E25" i="25"/>
  <c r="H47" i="25"/>
  <c r="E18" i="24"/>
  <c r="I47" i="25"/>
  <c r="F18" i="24" s="1"/>
  <c r="G36" i="18"/>
  <c r="G35" i="18" s="1"/>
  <c r="G44" i="18" s="1"/>
  <c r="G43" i="18"/>
  <c r="H43" i="18"/>
  <c r="E43" i="18" s="1"/>
  <c r="I43" i="18"/>
  <c r="I46" i="18"/>
  <c r="F17" i="20" s="1"/>
  <c r="J43" i="18"/>
  <c r="F43" i="18"/>
  <c r="F46" i="18"/>
  <c r="C17" i="20" s="1"/>
  <c r="G42" i="18"/>
  <c r="H42" i="18"/>
  <c r="H45" i="18" s="1"/>
  <c r="E19" i="20" s="1"/>
  <c r="I42" i="18"/>
  <c r="E42" i="18" s="1"/>
  <c r="J42" i="18"/>
  <c r="F42" i="18"/>
  <c r="F36" i="18"/>
  <c r="F35" i="18" s="1"/>
  <c r="F44" i="18" s="1"/>
  <c r="E28" i="2"/>
  <c r="E26" i="18"/>
  <c r="E21" i="18"/>
  <c r="G36" i="2"/>
  <c r="G30" i="2"/>
  <c r="H36" i="2"/>
  <c r="H40" i="2" s="1"/>
  <c r="E20" i="12" s="1"/>
  <c r="H30" i="2"/>
  <c r="H36" i="18"/>
  <c r="I36" i="2"/>
  <c r="I30" i="2"/>
  <c r="I36" i="18"/>
  <c r="I35" i="18" s="1"/>
  <c r="I44" i="18" s="1"/>
  <c r="I45" i="18"/>
  <c r="F19" i="20" s="1"/>
  <c r="J36" i="2"/>
  <c r="J30" i="2"/>
  <c r="J36" i="18"/>
  <c r="J35" i="18" s="1"/>
  <c r="J44" i="18" s="1"/>
  <c r="F36" i="2"/>
  <c r="F30" i="2"/>
  <c r="E20" i="23"/>
  <c r="E24" i="23" s="1"/>
  <c r="E21" i="23"/>
  <c r="E22" i="23"/>
  <c r="E24" i="18"/>
  <c r="E20" i="18"/>
  <c r="E27" i="18"/>
  <c r="E12" i="18"/>
  <c r="E13" i="18"/>
  <c r="E14" i="18"/>
  <c r="E15" i="18"/>
  <c r="E16" i="18"/>
  <c r="E17" i="18"/>
  <c r="E18" i="18"/>
  <c r="E22" i="18"/>
  <c r="E23" i="18"/>
  <c r="E25" i="18"/>
  <c r="E28" i="18"/>
  <c r="E29" i="18"/>
  <c r="E30" i="18"/>
  <c r="E31" i="18"/>
  <c r="E32" i="18"/>
  <c r="E33" i="18"/>
  <c r="E34" i="18"/>
  <c r="F31" i="2"/>
  <c r="F17" i="23"/>
  <c r="F26" i="23" s="1"/>
  <c r="C17" i="21" s="1"/>
  <c r="E40" i="18"/>
  <c r="G31" i="2"/>
  <c r="G37" i="2"/>
  <c r="G17" i="23"/>
  <c r="G26" i="23"/>
  <c r="D17" i="21" s="1"/>
  <c r="D16" i="21" s="1"/>
  <c r="H31" i="2"/>
  <c r="H37" i="2"/>
  <c r="H17" i="23"/>
  <c r="H26" i="23" s="1"/>
  <c r="E17" i="21" s="1"/>
  <c r="E16" i="21" s="1"/>
  <c r="I31" i="2"/>
  <c r="I37" i="2"/>
  <c r="I17" i="23"/>
  <c r="I26" i="23"/>
  <c r="F17" i="21"/>
  <c r="F16" i="21" s="1"/>
  <c r="J31" i="2"/>
  <c r="J37" i="2"/>
  <c r="J17" i="23"/>
  <c r="F21" i="2"/>
  <c r="F37" i="2"/>
  <c r="E39" i="18"/>
  <c r="F41" i="18"/>
  <c r="G41" i="18"/>
  <c r="H41" i="18"/>
  <c r="I41" i="18"/>
  <c r="J41" i="18"/>
  <c r="E24" i="2"/>
  <c r="E25" i="2"/>
  <c r="E26" i="2"/>
  <c r="E27" i="2"/>
  <c r="E29" i="2" s="1"/>
  <c r="E33" i="2"/>
  <c r="E37" i="2" s="1"/>
  <c r="E34" i="2"/>
  <c r="E36" i="2" s="1"/>
  <c r="E40" i="2" s="1"/>
  <c r="E13" i="2"/>
  <c r="E14" i="2"/>
  <c r="E20" i="2"/>
  <c r="E23" i="2"/>
  <c r="F29" i="2"/>
  <c r="G29" i="2"/>
  <c r="H29" i="2"/>
  <c r="I29" i="2"/>
  <c r="J29" i="2"/>
  <c r="E13" i="23"/>
  <c r="E14" i="23"/>
  <c r="E17" i="23" s="1"/>
  <c r="E26" i="23" s="1"/>
  <c r="E15" i="23"/>
  <c r="E19" i="23"/>
  <c r="F16" i="23"/>
  <c r="F25" i="23" s="1"/>
  <c r="G16" i="23"/>
  <c r="G25" i="23" s="1"/>
  <c r="H16" i="23"/>
  <c r="I16" i="23"/>
  <c r="J16" i="23"/>
  <c r="J25" i="23" s="1"/>
  <c r="I21" i="2"/>
  <c r="I41" i="2" s="1"/>
  <c r="F18" i="12" s="1"/>
  <c r="B27" i="5"/>
  <c r="B19" i="24"/>
  <c r="B17" i="24"/>
  <c r="B20" i="21"/>
  <c r="B18" i="21"/>
  <c r="B20" i="20"/>
  <c r="B18" i="20"/>
  <c r="G35" i="2"/>
  <c r="I35" i="2"/>
  <c r="G21" i="2"/>
  <c r="H21" i="2"/>
  <c r="H41" i="2"/>
  <c r="E18" i="12" s="1"/>
  <c r="J21" i="2"/>
  <c r="J41" i="2"/>
  <c r="G18" i="12"/>
  <c r="F35" i="2"/>
  <c r="H35" i="2"/>
  <c r="J35" i="2"/>
  <c r="B21" i="12"/>
  <c r="B19" i="21"/>
  <c r="C19" i="20"/>
  <c r="B19" i="20" s="1"/>
  <c r="G45" i="18"/>
  <c r="D19" i="20" s="1"/>
  <c r="J40" i="2"/>
  <c r="G20" i="12" s="1"/>
  <c r="E41" i="18"/>
  <c r="F40" i="2"/>
  <c r="C20" i="12" s="1"/>
  <c r="E30" i="2"/>
  <c r="H35" i="18"/>
  <c r="H44" i="18"/>
  <c r="J43" i="25"/>
  <c r="J46" i="25" s="1"/>
  <c r="G15" i="24" s="1"/>
  <c r="J45" i="25"/>
  <c r="J48" i="25"/>
  <c r="G16" i="24" s="1"/>
  <c r="I45" i="25"/>
  <c r="I48" i="25"/>
  <c r="F16" i="24"/>
  <c r="H43" i="25"/>
  <c r="H46" i="25" s="1"/>
  <c r="E15" i="24" s="1"/>
  <c r="H45" i="25"/>
  <c r="H48" i="25" s="1"/>
  <c r="E16" i="24" s="1"/>
  <c r="G45" i="25"/>
  <c r="G48" i="25" s="1"/>
  <c r="D16" i="24" s="1"/>
  <c r="E23" i="23"/>
  <c r="H25" i="23"/>
  <c r="J26" i="23"/>
  <c r="G17" i="21" s="1"/>
  <c r="G16" i="21" s="1"/>
  <c r="I25" i="23"/>
  <c r="E31" i="2"/>
  <c r="F41" i="2"/>
  <c r="C18" i="12" s="1"/>
  <c r="G41" i="2"/>
  <c r="D18" i="12" s="1"/>
  <c r="J46" i="18"/>
  <c r="G17" i="20" s="1"/>
  <c r="G16" i="20" s="1"/>
  <c r="G40" i="2"/>
  <c r="D20" i="12"/>
  <c r="D26" i="5" s="1"/>
  <c r="F45" i="18"/>
  <c r="E36" i="18"/>
  <c r="E45" i="18" s="1"/>
  <c r="J45" i="18"/>
  <c r="G19" i="20" s="1"/>
  <c r="I43" i="25"/>
  <c r="I46" i="25" s="1"/>
  <c r="F15" i="24" s="1"/>
  <c r="D24" i="5" l="1"/>
  <c r="D23" i="5" s="1"/>
  <c r="D17" i="12"/>
  <c r="E17" i="12"/>
  <c r="F24" i="5"/>
  <c r="F17" i="12"/>
  <c r="F16" i="20"/>
  <c r="C26" i="5"/>
  <c r="B26" i="5" s="1"/>
  <c r="B20" i="12"/>
  <c r="G26" i="5"/>
  <c r="G17" i="12"/>
  <c r="C16" i="21"/>
  <c r="B16" i="21" s="1"/>
  <c r="B17" i="21"/>
  <c r="E26" i="5"/>
  <c r="C16" i="20"/>
  <c r="C17" i="12"/>
  <c r="C24" i="5"/>
  <c r="B18" i="12"/>
  <c r="B16" i="24"/>
  <c r="B18" i="24"/>
  <c r="C25" i="5"/>
  <c r="B25" i="5" s="1"/>
  <c r="B19" i="12"/>
  <c r="F26" i="5"/>
  <c r="E46" i="18"/>
  <c r="D16" i="20"/>
  <c r="G24" i="5"/>
  <c r="G23" i="5" s="1"/>
  <c r="E21" i="2"/>
  <c r="E41" i="2" s="1"/>
  <c r="E16" i="23"/>
  <c r="E25" i="23" s="1"/>
  <c r="H46" i="18"/>
  <c r="E17" i="20" s="1"/>
  <c r="E16" i="20" s="1"/>
  <c r="E35" i="18"/>
  <c r="E44" i="18" s="1"/>
  <c r="F43" i="25"/>
  <c r="F46" i="25" s="1"/>
  <c r="C15" i="24" s="1"/>
  <c r="B15" i="24" s="1"/>
  <c r="E35" i="2"/>
  <c r="E15" i="2"/>
  <c r="E18" i="2" s="1"/>
  <c r="E38" i="2" s="1"/>
  <c r="E19" i="25"/>
  <c r="E45" i="25" s="1"/>
  <c r="E48" i="25" s="1"/>
  <c r="B17" i="20" l="1"/>
  <c r="E24" i="5"/>
  <c r="E23" i="5" s="1"/>
  <c r="B16" i="20"/>
  <c r="C23" i="5"/>
  <c r="E43" i="25"/>
  <c r="E46" i="25" s="1"/>
  <c r="B17" i="12"/>
  <c r="F23" i="5"/>
  <c r="B23" i="5" l="1"/>
  <c r="B24" i="5"/>
</calcChain>
</file>

<file path=xl/sharedStrings.xml><?xml version="1.0" encoding="utf-8"?>
<sst xmlns="http://schemas.openxmlformats.org/spreadsheetml/2006/main" count="1027" uniqueCount="516">
  <si>
    <t>Реализация мер социальной поддержки и социального обеспечения детей-сирот и детей, оставшихся без попечения родителей, а также лиц из их числа в муниципальных и частных организациях в Московской области для детей-сирот и детей, оставшихся без попечения родителей</t>
  </si>
  <si>
    <t xml:space="preserve">  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</t>
  </si>
  <si>
    <t xml:space="preserve">Оплата труда педагогических работников,включая расходы на выплату ежемесячной компенсации педагогических работников в целях содействия их обеспечению книгоиздательской продукцией и периодическими изданиями </t>
  </si>
  <si>
    <t>Оплата труда работников административно-управленческого, учебно-вспомогательного и обслуживающего персонала</t>
  </si>
  <si>
    <t xml:space="preserve">Оплата услуг по неограниченному широкополосному круглосуточному доступу к информационно-телекоммуникационной сети "интернет" 
</t>
  </si>
  <si>
    <t>Обеспечение деятельности школ-интернатов</t>
  </si>
  <si>
    <t>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</t>
  </si>
  <si>
    <t>Оплата расходов, связанных с компенсацией проезда к месту учебы и обратно отдельным категориям обучающихся по очной форме обучения  муниципальных общеобразовательных организаций в Московской области</t>
  </si>
  <si>
    <t>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</t>
  </si>
  <si>
    <t>Финансирование транспортного обеспечения между населенными пунктами для перевозки обучающихся детей в общеобразовательные учреждения</t>
  </si>
  <si>
    <t>Закупка оборудования для общеобразовательных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</t>
  </si>
  <si>
    <t>Закупка учебного оборудования и мебели для муниципальных общеобразовательных организаций – победителей областного конкурса муниципальных общеобразовательных организаций, разрабатывающих и внедряющих инновационные образовательные  проекты</t>
  </si>
  <si>
    <t>1.13.</t>
  </si>
  <si>
    <t xml:space="preserve">Выплата грантов Губернатора Московской области лучшим общеобразовательным организациям в Московской области </t>
  </si>
  <si>
    <t>1.14.</t>
  </si>
  <si>
    <t>МОУ ДПОС "Воскресенский научно-методический центр"</t>
  </si>
  <si>
    <t>МОУ ДОД "Центр внешкольной работы"</t>
  </si>
  <si>
    <t>Торжественная церемония награждения учащихся образовательных учреждений ценными стипендиями главы (администрации) Воскресенского муниципального района</t>
  </si>
  <si>
    <t>Всероссийская спартакиада "Призывник России"</t>
  </si>
  <si>
    <t>Слет кадетов в рамках военно-патриотического слета команд кадетских классов общеобразовательных учреждений Российской Федерации</t>
  </si>
  <si>
    <t>Участие кадетов Воскресенского муниципального района в мероприятиях Малой Нобелевской Академии</t>
  </si>
  <si>
    <t>Региональный этап Всероссийской межвузовской конференции молодых исследователей (старшеклассников и студентов) "Образование. Наука. Профессия"</t>
  </si>
  <si>
    <t>Праздник выпускников. Участие в Губернаторском празднике выпускников</t>
  </si>
  <si>
    <t>Профессиональный праздник "День учителя"</t>
  </si>
  <si>
    <t>Районные предметные олимпиады</t>
  </si>
  <si>
    <t>Научно-практические конференции учащихся образовательных учреждений</t>
  </si>
  <si>
    <t>Капитальный ремонт в МДОУ Детский сад №18</t>
  </si>
  <si>
    <t>Приобретение мебели и оборудования в МОУ "Лицей №6"</t>
  </si>
  <si>
    <t>Приобретение  мебели и оборудования в МОУ "Лицей №23"</t>
  </si>
  <si>
    <t>Приобретение  мебели и оборудования  в МОУ "Гимназия №24"</t>
  </si>
  <si>
    <t>к Подпрограмме 3</t>
  </si>
  <si>
    <t>Капитальный ремонт по замене оконных блоков в                              МОУДОД ДШИ №5</t>
  </si>
  <si>
    <t>Капитальный ремонт помещений в МОУДОД ДШИ "Лира"</t>
  </si>
  <si>
    <t>Текущий ремонт в МОУ ДОД "ДЮСШ по борьбе самбо и дзюдо"</t>
  </si>
  <si>
    <t>Текущий ремонт в МОУ ДОД "СДЮСШОР по фехтованию"</t>
  </si>
  <si>
    <t>Текущий ремонт в МОУ ДОД "СДЮСШОР "Академия спорта"</t>
  </si>
  <si>
    <t>Установка пожарной сигнализации в                                                    МОУ ДОД "СДЮСШОР по фехтованию"</t>
  </si>
  <si>
    <t>Приложение 1.3</t>
  </si>
  <si>
    <t xml:space="preserve"> Приобретение основных средств, спортивного оборудования и инвентаря для МОУ ДОД "ДЮСШ по борьбе самбо и дзюдо"</t>
  </si>
  <si>
    <t xml:space="preserve"> Приобретение основных средств, спортивного оборудования и инвентаря для МОУ ДОД "СДЮСШОР по фехтованию"</t>
  </si>
  <si>
    <t>Текущий ремонт в МОУ ДОД "СДЮСШОР"</t>
  </si>
  <si>
    <t>Благоустройство территории в МОУ ДОД "СДЮСШОР"</t>
  </si>
  <si>
    <t xml:space="preserve"> Приобретение основных средств, спортивного оборудования и инвентаря для МОУ ДОД "СДЮСШОР"</t>
  </si>
  <si>
    <t xml:space="preserve"> Приобретение основных средств, спортивного оборудования и инвентаря для МОУ ДОД "СДЮСШОР "Академия спорта"</t>
  </si>
  <si>
    <t>Перечень объектов капитального и текущего ремонтов, проведения работ по установке пожарной сигнализации и благоустройства территории, финансируемых за счет средств бюджета Воскресенского муниципального района на укрепление материально-технической базы учреждений дополнительного образования детей путем проведения ремонтов в учреждениях, подведомственных МУ "Комитет по физической культуре, спорту, туризму и работе с молодёжью администрации Воскресенского муниципального района Московской области" на 2015 год</t>
  </si>
  <si>
    <t>Укрепление материально-технической базы учреждений дополнительного образования детей путем проведения ремонтов в учреждениях, подведомственных МУ "Комитет по физической культуре, спорту, туризму и работе с молодёжью администрации Воскресенского муниципального района Московской области"</t>
  </si>
  <si>
    <t>Приобретение основных средств, спортивного оборудования и инвентаря для нужд  учреждений дополнительного образования, подведомственных МУ "Комитет по физической культуре, спорту, туризму и работе с молодёжью администрации Воскресенского муниципального района Московской области"</t>
  </si>
  <si>
    <t>Укрепление материально-технической базы учреждений дополнительного образования детей путем проведения ремонтов в учреждениях, подведомственных МУ "Управление культуры администрации Воскресенского муниципального района Московской области"</t>
  </si>
  <si>
    <t>Перечень объектов капитального и текущего ремонтов, финансируемых за счет средств бюджета Воскресенского муниципального района на укрепление материально-технической базы учреждений дополнительного образования детей путем проведения ремонтов в учреждениях, подведомственных МУ "Управление культуры администрации Воскресенского муниципального района Московской области" на 2015 год</t>
  </si>
  <si>
    <t>Обеспечение государственных гарантий реализации прав граждан  на получение общедоступного и бесплатного дошкольного образования</t>
  </si>
  <si>
    <t>Обеспечение муниципального задания на оказание муниципальных услуг (выполнение работ)</t>
  </si>
  <si>
    <t>Обеспечение детских дошкольных учреждений,  находящихся в ведении муниципальных образований Московской области, доступом в сеть Интернет</t>
  </si>
  <si>
    <t xml:space="preserve"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</t>
  </si>
  <si>
    <t>Укрепление материально-технической базы общеобразовательных организаций</t>
  </si>
  <si>
    <t>Обеспечение общеобразовательных организаций, находящихся в ведении муниципальных образований Московской области, доступом в сеть Интернет</t>
  </si>
  <si>
    <t>Обеспечение деятельности учреждений дополнительного образования детей, подведомственных МУ "Управление образования администрации Воскресенского муниципального района Московской области"</t>
  </si>
  <si>
    <t>Обеспечение деятельности учреждений дополнительного образования детей, подведомственных МУ "Управление культуры администрации Воскресенского муниципального района Московской области"</t>
  </si>
  <si>
    <t>Обеспечение деятельности учреждений дополнительного образования детей, подведомственных МУ "Комитет по физической культуре, спорту, туризму и работе с молодёжью администрации Воскресенского муниципального района Московской области"</t>
  </si>
  <si>
    <t>Перечень объектов капитального и текущего ремонтов, финансируемых за счет средств бюджета Воскресенского муниципального района на укрепление материально-технической базы общеобразовательных организаций на 2015 год</t>
  </si>
  <si>
    <t>Приложение № 1</t>
  </si>
  <si>
    <t>Приложение № 2</t>
  </si>
  <si>
    <t>Приложение № 3</t>
  </si>
  <si>
    <t>Приложение № 4</t>
  </si>
  <si>
    <t>Перечень основных средств, спортивного оборудования и инвентаря приобретаемых для нужд учреждений дополнительного образования, подведомственных МУ "Комитет по физической культуре, спорту, туризму и работе с молодёжью администрации Воскресенского муниципального района Московской области" за счет средств бюджета Воскресенского муниципального района на 2015 год</t>
  </si>
  <si>
    <t xml:space="preserve">ПИР и строительство здания дошкольного образовательного учреждения мощностью 140 мест в п.Белоозерский, ул.Юбилейная </t>
  </si>
  <si>
    <t>Укрепление материально-технической базы "Централизованных бухгалтерий, научно-методических и логопедических центров"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</si>
  <si>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</si>
  <si>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</si>
  <si>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</si>
  <si>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</si>
  <si>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</si>
  <si>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</si>
  <si>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</si>
  <si>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</si>
  <si>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</si>
  <si>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</si>
  <si>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1.5.11.</t>
  </si>
  <si>
    <t>1.5.12.</t>
  </si>
  <si>
    <t>1.5.13.</t>
  </si>
  <si>
    <t>1.5.14.</t>
  </si>
  <si>
    <t>1.5.15.</t>
  </si>
  <si>
    <t>1.5.16.</t>
  </si>
  <si>
    <t>1.5.17.</t>
  </si>
  <si>
    <t>1.5.18.</t>
  </si>
  <si>
    <t>1.5.19.</t>
  </si>
  <si>
    <t>1.5.20.</t>
  </si>
  <si>
    <t>1.5.21.</t>
  </si>
  <si>
    <t>1.5.22.</t>
  </si>
  <si>
    <t>1.5.23.</t>
  </si>
  <si>
    <t>к Подпрограмме 4</t>
  </si>
  <si>
    <t>Перечень оборудования, мебели и основных средств, приобретаемых за счет средств бюджета Воскресенского муниципального района на укрепление материально-технической базы "Централизованных бухгалтерий, научно-методических и логопедических центров"  на 2015 год</t>
  </si>
  <si>
    <t>Администация Воскресенского муниципального района</t>
  </si>
  <si>
    <t xml:space="preserve">Укрепление материально-технической базы учреждений, осуществляющих образовательную деятельность по дополнительным общеобразовательным программам, подведомственных МУ "Управление образования администрации Воскресенского муниципального района Московской области"   </t>
  </si>
  <si>
    <t xml:space="preserve"> - доля обучающихся в муниципальных общеобразовательных организациях, занимающихся в одну смену, в общей численности обучающихся в муниципальных общеобразовательных организациях увеличится с 96,3 до 100,0 процентов; </t>
  </si>
  <si>
    <t xml:space="preserve"> - доля детей, привлекаемых к участию в творческих мероприятиях, от общего числа детей, в том числе в сфере образования, в сфере культуры увеличится с  10,3 до 16,5 процентов;
</t>
  </si>
  <si>
    <t>П риобретение оборудования, мебели и основных средств для МОУДОД "Центр внешкольной работы"</t>
  </si>
  <si>
    <t>П риобретение оборудования, мебели и основных средств для МОУДОД "Центр внешкольной работы "Досуг"</t>
  </si>
  <si>
    <t>Приложение 1.4</t>
  </si>
  <si>
    <t>Общеобразова тельные учреждения общего образования</t>
  </si>
  <si>
    <t>МБОУ-лицей "Воскресенская кадетская школа"</t>
  </si>
  <si>
    <t>902-0701-0114003-414</t>
  </si>
  <si>
    <t>902-0701-0116430-414</t>
  </si>
  <si>
    <t>902-0701-0114159-612</t>
  </si>
  <si>
    <t>902-0702-0126223-612</t>
  </si>
  <si>
    <t>902-0702-0121019-612</t>
  </si>
  <si>
    <t>902-0702-0124159-612</t>
  </si>
  <si>
    <t>902-0702-0124001-612</t>
  </si>
  <si>
    <t>902-0702-0124244-612</t>
  </si>
  <si>
    <t>902-0702-0126244-612</t>
  </si>
  <si>
    <t>903-0702-0131059-611</t>
  </si>
  <si>
    <t>906-0702-0131059-611</t>
  </si>
  <si>
    <t>902-0702-0131159-612</t>
  </si>
  <si>
    <t>903-0702-0131001-612</t>
  </si>
  <si>
    <t>906-0702-0131001-612</t>
  </si>
  <si>
    <t>906-0702-0131002-612</t>
  </si>
  <si>
    <t>902-0709-0146214-111</t>
  </si>
  <si>
    <t>902-0709-0141159-244</t>
  </si>
  <si>
    <t>902-0701-0111079-612, 902-0701-0111079-622</t>
  </si>
  <si>
    <t>902-0410-0114060-612, 902-0410-0114060-622</t>
  </si>
  <si>
    <t>902-0702-0126224-313,                             902-0702-0126224-612</t>
  </si>
  <si>
    <t>902-0702-0126220-111, 902-0702-0126220-244, 902-0702-0126220-611, 902-0702-0126220-612, 902-0702-0126220-621, 902-0702-0126220-622</t>
  </si>
  <si>
    <t>902-0702-0121059-611, 902-0702-0121059-621</t>
  </si>
  <si>
    <t>902-0702-0121060-112, 902-0702-0121060-242, 902-0702-0121060-244, 902-0702-0121060-851, 902-0702-0121060-852</t>
  </si>
  <si>
    <t>902-0702-0126222-612, 902-0702-0126222-622</t>
  </si>
  <si>
    <t>902-0702-0126227-612, 902-0702-0126227-622</t>
  </si>
  <si>
    <t>902-0702-0124227-612, 902-0702-0124227-622</t>
  </si>
  <si>
    <t>902-0702-0121159-244, 902-0702-0121159-612</t>
  </si>
  <si>
    <t>905-0104-0126068-121, 905-0104-0126068-242, 905-0104-0126068-244</t>
  </si>
  <si>
    <t>902-0410-0124060-242, 902-0410-0124060-612, 902-0410-0124060-622</t>
  </si>
  <si>
    <t>902-0410-0126060-242, 902-0410-0126060-612, 902-0410-0126060-622</t>
  </si>
  <si>
    <t>902-0702-0131059-611</t>
  </si>
  <si>
    <t>Объем финансиро вания мероприятия всего                      (тыс. руб.)</t>
  </si>
  <si>
    <t>902-0709-0141059-111, 902-0709-0141059-112, 902-0709-0141059-242, 902-0709-0141059-244, 902-0709-0141059-851, 902-0709-0141059-852</t>
  </si>
  <si>
    <t>902-1004-0146214-321, 902-1004-0146214-323</t>
  </si>
  <si>
    <t>МОУ "Центр диагностики консультиро вания"</t>
  </si>
  <si>
    <t>Объемы финансирования по годам реализации                (тыс. руб.)</t>
  </si>
  <si>
    <t>902-0702-0141097-612, 902-0709-0141097-242                           902-0709-0141097-244</t>
  </si>
  <si>
    <t>г. Воскресенск, ул. Рабочая, здание дошкольного образовательного учреждения на 250 мест (ПИР и строительство)</t>
  </si>
  <si>
    <t>1.2.1.</t>
  </si>
  <si>
    <t>Модернизация региональных систем дошкольного образования - за счет остатка субсидии из федерального бюджета 2014 года</t>
  </si>
  <si>
    <t>1.2.2.</t>
  </si>
  <si>
    <t>Проектирование и строительство объектов дошкольного образования в соответствии с государственной программой Московской области "Образование Подмосковья" на 2014-2018 годы" - за счет остатка субсидии из областного бюджета 2014 года</t>
  </si>
  <si>
    <t>Администрация Воскресенского муниципального района</t>
  </si>
  <si>
    <t>Объем финансирования мероприятия всего                (тыс. руб.)</t>
  </si>
  <si>
    <t>Перечень оборудования, мебели и основных средств, приобретаемых за счет средств бюджета Воскресенского муниципального района на укрепление материально-технической базы учреждений, осуществляющих образовательную деятельность по дополнительным общеобразовательным программам, подведомственных МУ "Управление образования администрации Воскресенского муниципального района Московской области"                                   на 2015 год</t>
  </si>
  <si>
    <t>Оказание услуг по присмотру и уходу за детьми в муниципальных общеобразовательных организациях для установленной льготной категории граждан</t>
  </si>
  <si>
    <t xml:space="preserve">902-0702-0121079-612 </t>
  </si>
  <si>
    <t>1.15.</t>
  </si>
  <si>
    <t>Капитальный ремонт в МОУ Лицей №22</t>
  </si>
  <si>
    <t>Приобретение мебели и оборудования в МОУ СОШ №4</t>
  </si>
  <si>
    <t>Приложение  2</t>
  </si>
  <si>
    <t>ОЖИДАЕМЫЕ РЕЗУЛЬТАТЫ РЕАЛИЗАЦИИ ПОДПРОГРАММЫ 1</t>
  </si>
  <si>
    <t>Задачи, направленные на достижение цели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</si>
  <si>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</si>
  <si>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</si>
  <si>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Значение показателя по годам реализации:</t>
  </si>
  <si>
    <t>Развитие дошкольного образования (ликвидация очередности в дошкольные образовательные организации и развитие инфраструктуры дошкольного образования)</t>
  </si>
  <si>
    <t>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 (на конец года)</t>
  </si>
  <si>
    <t>процент</t>
  </si>
  <si>
    <t>Отношение численности детей в возрасте от 1,5 до 3 лет, осваивающих образовательные программы дошкольного образования, к численности детей в возрасте от 1,5 до 3 лет, развиваюших образовательные программы дошкольного образования и численности детей в возрасте от 1,5 до 3 лет состоящих на учете для предоставления места в дошкольном образовательном учреждении с предпочтительной датой приема в текущем году</t>
  </si>
  <si>
    <t>Развитие сети дошкольных образовательных организаций и внедрение новых финансово-экономических механизмов, обеспечивающих  равный доступ населения к услугам дошкольного образования</t>
  </si>
  <si>
    <t>Удельный вес численности педагогических работников  дошкольных образовательных организаций,  прошедших повышение квалификации и (или) профессиональную переподготовку,  в общей численности педагогических работников дошкольных образовательных организаций</t>
  </si>
  <si>
    <t>Внедрение информационно-коммуникационных технологий в систему   дошкольного образования</t>
  </si>
  <si>
    <t>Доля муниципальных организаций дошкольного образования, подключенных к сети Интернет</t>
  </si>
  <si>
    <t xml:space="preserve"> Количество построенных дошкольных образовательных организаций по годам реализации программы, в том числе за счет внебюджетных источников</t>
  </si>
  <si>
    <t>2014 г.</t>
  </si>
  <si>
    <t>ОЖИДАЕМЫЕ РЕЗУЛЬТАТЫ РЕАЛИЗАЦИИ ПОДПРОГРАММЫ 2</t>
  </si>
  <si>
    <t>Реализация механизмов, обеспечивающих равный доступ к качественному общему образованию</t>
  </si>
  <si>
    <t>Доля обучающихся по федеральным государственным образовательным стандартам в общей численности обучающихся по программам общего образования</t>
  </si>
  <si>
    <t>Доля общеобразовательных организаций, перешедших на электронный документооборот (электронные системы управления), в общей численности общеобразовательных организаций</t>
  </si>
  <si>
    <t>Отношение средней заработной платы педагогических работников общеобразовательных организаций к средней заработной плате по экономике Московской области</t>
  </si>
  <si>
    <t>Внедрение информационно-коммуникационных технологий в систему общего и среднего образования</t>
  </si>
  <si>
    <t>Доля муниципальных общеобразовательных организаций, подключенных к сети Интернет</t>
  </si>
  <si>
    <t>Количество компьютеров на 100 обучающихся в общеобразовательных организациях</t>
  </si>
  <si>
    <t>шт.</t>
  </si>
  <si>
    <t>Количество построенных общеобразовательных организаций по годам реализации программы, в том числе за счет внебюджетных источников</t>
  </si>
  <si>
    <t>единиц</t>
  </si>
  <si>
    <t>Доля обучающихся в муниципальных общеобразовательных организациях, занимающихся в одну смену, в общей численности обучающихся в муниципальных общеобразовательных организациях</t>
  </si>
  <si>
    <t>Отношение среднемесячной заработной платы педагогических работников дошкольных образовательных организаций к среднемесячной заработной плате в общеобразовательных организациях в Московской области</t>
  </si>
  <si>
    <t>ОЖИДАЕМЫЕ РЕЗУЛЬТАТЫ РЕАЛИЗАЦИИ ПОДПРОГРАММЫ 3</t>
  </si>
  <si>
    <t>Формирование системы непрерывного вариативного дополнительного образования детей, направленной на развитие человеческого потенциала региона</t>
  </si>
  <si>
    <t>в сфере культуры и спорта</t>
  </si>
  <si>
    <t>Доля победителей и призеров творческих олимпиад, конкурсов и фестивалей межрегионального, федерального и международного уровня</t>
  </si>
  <si>
    <t>Развитие инфраструктуры, кадрового потенциала, интеграции деятельности образовательных организаций, культуры, физической культуры и спорта, обеспечивающих равную доступность и повышение охвата детей услугами дополнительного образования</t>
  </si>
  <si>
    <t>в сфере образования</t>
  </si>
  <si>
    <t>в  сфере культуры и спорта</t>
  </si>
  <si>
    <t>Доля детей, охваченных образовательными программами дополнительного образования детей, в общей численности детей и молодежи в возрасте 5-18 лет, занятых в организациях дополнительного образования детей</t>
  </si>
  <si>
    <t>Доля организаций, дополнительного образования, внедривших эффективный контракт с руководителем</t>
  </si>
  <si>
    <t>Доля детей в возрасте от 5 до 18 лет, обучающихся по дополнительным  образовательным  программам, в общей численности детей  этого возраста,  в том числе:</t>
  </si>
  <si>
    <t xml:space="preserve">Доля детей,
привлекаемых к участию в творческих мероприятиях,от общего числа детей в сфере образования
</t>
  </si>
  <si>
    <t>Отношение среднемесячной заработной платы педагогических работников   организаций дополнительного образования детей к среднемесячной заработной плате учителей в Московской области всего, в том числе:</t>
  </si>
  <si>
    <t>в сфере культуры</t>
  </si>
  <si>
    <t>в  сфере физической культуры и спорта</t>
  </si>
  <si>
    <t>Перечень мебели и оборудования, приобретаемых за счет средств бюджета Воскресенского муниципального района на укрепление материально-технической базы общеобразовательных организаций   на 2015 год</t>
  </si>
  <si>
    <t>Капитальный ремонт (ПИР) в МБОУ-лицей "Воскресенская кадетская школа"</t>
  </si>
  <si>
    <t>Текущий ремонт в МОУ СОШ №2</t>
  </si>
  <si>
    <t>Текущий  ремонт в МОУ СОШ №4</t>
  </si>
  <si>
    <t>Текущий  ремонт в МОУ Лицей №6</t>
  </si>
  <si>
    <t>Текущий  ремонт в МОУ СОШ №12</t>
  </si>
  <si>
    <t>Текущий ремонт в МОУ СОШ №39</t>
  </si>
  <si>
    <t>Капитальный ремонт в МДОУ Детский сад №62</t>
  </si>
  <si>
    <t xml:space="preserve">Утверждена                                                              постановлением администрации                        Воскресенского муниципального района                                                          Московской области                                                                       от ________________  № _____ </t>
  </si>
  <si>
    <t>Фестиваль детского и юношеского художественного творчества "Радуга талантов"</t>
  </si>
  <si>
    <t>Общерайонный праздник по военно-прикладным видам искусства</t>
  </si>
  <si>
    <t>Проведение профессионального конкурса "Моя прекрасная няня" среди помощников воспитателей МДОУ</t>
  </si>
  <si>
    <t>Конкурс "Педагог года"</t>
  </si>
  <si>
    <t>Текущий  ремонт в МОУ СОШ №11</t>
  </si>
  <si>
    <t>Текущий  ремонт в МОУ СОШ № 20</t>
  </si>
  <si>
    <t xml:space="preserve"> - отношение среднемесячной заработной платы педагогических работников организаций дополнительного образования детей к среднемесячной заработной плате учителей в Московской области, в том числе: в сфере образования, в сфере культуры и в сфере физической культуры и спорта увеличится от 83,0 процентов до 100,0 процентов.</t>
  </si>
  <si>
    <t>- доля детей в возрасте от 5 до 18 лет, обучающихся по дополнительным образовательным программам, в общей численности детей этого возраста, в том числе: в сфере образования и в сфере культуры и спорта составит 82,8 процента;</t>
  </si>
  <si>
    <t xml:space="preserve"> - доля организаций, дополнительного образования, внедривших эффективный контракт с руководителем составит 100,0 процентов;</t>
  </si>
  <si>
    <t xml:space="preserve"> - доля муниципальных общеобразовательных организаций, подключенных к сети Интернет составит 100,0 процентов;</t>
  </si>
  <si>
    <t>ПрофессиональнЫЙ конкурс "Моя классная-самая классная" в рамках педагогического марафона классных руководителей</t>
  </si>
  <si>
    <t>Проведение научно-практических конференций педагогов и учащихся (включая Августовскую конференцию)</t>
  </si>
  <si>
    <t>Профессиональный конкурс "Лучший урок с использованием информационных коммуникативных технологий"</t>
  </si>
  <si>
    <t xml:space="preserve">Межрайонные, зональные совещания, круглые столы по диссеминации инновационного опыта учителей, публикация материалов по обобщению и распространению педагогического опыта. </t>
  </si>
  <si>
    <t>Конкурс классных руководителей на лучшую организацию работы среди несовершеннолетних учащихся</t>
  </si>
  <si>
    <t>Рождественские образовательные чтения</t>
  </si>
  <si>
    <t>Районные родительские собрания</t>
  </si>
  <si>
    <t>Экскурсионные выезды школьников в музеи, по местам боевой славы  мемориальных комплексов г Москвы, Подмосковья и Воскресенского муниципального района</t>
  </si>
  <si>
    <t>Слет соревнований "Школа безопасности"</t>
  </si>
  <si>
    <t>Муниципальные, районные, зональные, областные, всероссийские соревнования ЮИД</t>
  </si>
  <si>
    <t>Наименование</t>
  </si>
  <si>
    <t>Перечень объектов капитального и текущего ремонтов, финансируемых за счет средств бюджета Воскресенского муниципального района на укрепление материально-технической базы детских дошкольных учреждений на 2015 год</t>
  </si>
  <si>
    <t>Ответственный за выполнение мероприятия программы</t>
  </si>
  <si>
    <t>Объем финансирования мероприятия                 (тыс. руб.)</t>
  </si>
  <si>
    <t>Приложение 1.1</t>
  </si>
  <si>
    <t>к Подпрограмме 1</t>
  </si>
  <si>
    <t>к Подпрограмме 2</t>
  </si>
  <si>
    <t>Приложение 1.2</t>
  </si>
  <si>
    <t>Перечень оборудования, мебели и основных средств, приобретаемых за счет средств бюджета Воскресенского муниципального района на укрепление материально-технической базы детских дошкольных учреждений на 2015 год</t>
  </si>
  <si>
    <t>Капитальный ремонт в МОУ СОШ №2</t>
  </si>
  <si>
    <t>Капитальный ремонт в МОУ СОШ №3</t>
  </si>
  <si>
    <t>Капитальный ремонт в МОУ СОШ №4</t>
  </si>
  <si>
    <t>Капитальный ремонт в МОУ СОШ №5</t>
  </si>
  <si>
    <t>Капитальный ремонт в МОУ Лицей №6</t>
  </si>
  <si>
    <t>Капитальный ремонт в МОУ СОШ №7</t>
  </si>
  <si>
    <t>Капитальный ремонт в МОУ СОШ №9</t>
  </si>
  <si>
    <t>Капитальный ремонт в МОУ СОШ №11</t>
  </si>
  <si>
    <t>Капитальный ремонт в МОУ СОШ №13</t>
  </si>
  <si>
    <t>Капитальный ремонт в МОУ СОШ №14</t>
  </si>
  <si>
    <t>Капитальный ремонт в МОУ СОШ №17</t>
  </si>
  <si>
    <t>Капитальный ремонт в МОУ СОШ №18</t>
  </si>
  <si>
    <t>Капитальный ремонт в МОУ Лицей №23</t>
  </si>
  <si>
    <t>Капитальный ремонт в МОУ Гимназия №24</t>
  </si>
  <si>
    <t>Капитальный ремонт в МОУ СОШ №26</t>
  </si>
  <si>
    <t>Капитальный ремонт в МОУ Фаустовская СОШ</t>
  </si>
  <si>
    <t>Капитальный ремонт в МОУ СОШ №39</t>
  </si>
  <si>
    <t>Приобретение мебели и оборудования в МОУ СОШ №17</t>
  </si>
  <si>
    <t>Текущий ремонт в МОУ Косяковская СОШ</t>
  </si>
  <si>
    <t>Текущий ремонт в МБОУ-Лицей "Воскресенская кадетская школа"</t>
  </si>
  <si>
    <t>Текущий ремонт в МОУ Чемодуровская СОШ</t>
  </si>
  <si>
    <t>ИТОГО</t>
  </si>
  <si>
    <t>Капитальный ремонт в МДОУ Детский сад №8</t>
  </si>
  <si>
    <t>Капитальный ремонт в МДОУ Детский сад №11</t>
  </si>
  <si>
    <t>Капитальный ремонт в МДОУ Детский сад №12</t>
  </si>
  <si>
    <t>Капитальный ремонт в МДОУ Детский сад №15</t>
  </si>
  <si>
    <t>Капитальный ремонт в МДОУ Детский сад №19</t>
  </si>
  <si>
    <t>Капитальный ремонт в МДОУ Детский сад №23</t>
  </si>
  <si>
    <t>Капитальный ремонт в МДОУ Детский сад №24</t>
  </si>
  <si>
    <t>Капитальный ремонт в МДОУ Детский сад №25</t>
  </si>
  <si>
    <t>Капитальный ремонт в МДОУ Детский сад №5</t>
  </si>
  <si>
    <t>Капитальный ремонт в МДОУ Детский сад №27</t>
  </si>
  <si>
    <t>Капитальный ремонт в МДОУ Детский сад №39</t>
  </si>
  <si>
    <t>Капитальный ремонт в МДОУ Детский сад №41</t>
  </si>
  <si>
    <t>Капитальный ремонт в МДОУ Детский сад №48</t>
  </si>
  <si>
    <t>Капитальный ремонт в МДОУ Детский сад №54</t>
  </si>
  <si>
    <t>Капитальный ремонт в МДОУ Детский сад №60</t>
  </si>
  <si>
    <t>Капитальный ремонт в МДОУ Детский сад №61</t>
  </si>
  <si>
    <t>Капитальный ремонт в МДОУ Детский сад №26</t>
  </si>
  <si>
    <t>Капитальный ремонт в МДОУ Детский сад №29</t>
  </si>
  <si>
    <t>Текущий ремонт в МДОУ Детский сад №3</t>
  </si>
  <si>
    <t>Текущий ремонт в МДОУ Детский сад №64</t>
  </si>
  <si>
    <t>Текущий ремонт в МДОУ Детский сад №5</t>
  </si>
  <si>
    <t>Текущий ремонт в МДОУ Детский сад №6</t>
  </si>
  <si>
    <t>Текущий ремонт в МДОУ Детский сад №8</t>
  </si>
  <si>
    <t>Текущий ремонт в МДОУ Детский сад №9</t>
  </si>
  <si>
    <t>Текущий ремонт в МДОУ Детский сад №10</t>
  </si>
  <si>
    <t>Текущий ремонт в МДОУ Детский сад №11</t>
  </si>
  <si>
    <t>Текущий ремонт в МДОУ Детский сад №12</t>
  </si>
  <si>
    <t>Текущий ремонт в МДОУ Детский сад №15</t>
  </si>
  <si>
    <t>Текущий ремонт в МДОУ Детский сад №18</t>
  </si>
  <si>
    <t>Текущий ремонт в МДОУ Детский сад №19</t>
  </si>
  <si>
    <t>Текущий ремонт в МДОУ Детский сад №23</t>
  </si>
  <si>
    <t>Текущий ремонт в МДОУ Детский сад №26</t>
  </si>
  <si>
    <t>Текущий ремонт в МДОУ Детский сад №27</t>
  </si>
  <si>
    <t>Текущий ремонт в МДОУ Детский сад №28</t>
  </si>
  <si>
    <t>Текущий ремонт в МДОУ Детский сад №29</t>
  </si>
  <si>
    <t>Текущий ремонт в МДОУ Детский сад №30</t>
  </si>
  <si>
    <t>Текущий ремонт в МДОУ Детский сад №31</t>
  </si>
  <si>
    <t>Текущий ремонт в МДОУ Детский сад №32</t>
  </si>
  <si>
    <t>Текущий ремонт в МДОУ Детский сад №33</t>
  </si>
  <si>
    <t>Текущий ремонт в МДОУ Детский сад №34</t>
  </si>
  <si>
    <t>Текущий ремонт в МДОУ Детский сад №36</t>
  </si>
  <si>
    <t>Текущий ремонт в МДОУ Детский сад №37</t>
  </si>
  <si>
    <t>Текущий ремонт в МДОУ Детский сад №38</t>
  </si>
  <si>
    <t>Текущий ремонт в МДОУ Детский сад №41</t>
  </si>
  <si>
    <t>Текущий ремонт в МДОУ Детский сад №42</t>
  </si>
  <si>
    <t>Текущий ремонт в МДОУ Детский сад №43</t>
  </si>
  <si>
    <t>Текущий ремонт в МАДОУ Детский сад №40</t>
  </si>
  <si>
    <t>Текущий ремонт в МДОУ Детский сад №45</t>
  </si>
  <si>
    <t>Текущий ремонт в МДОУ Детский сад №48</t>
  </si>
  <si>
    <t>Текущий ремонт в МДОУ Детский сад №50</t>
  </si>
  <si>
    <t>Текущий ремонт в МДОУ Детский сад №54</t>
  </si>
  <si>
    <t>Текущий ремонт в МДОУ Детский сад №57</t>
  </si>
  <si>
    <t>Текущий ремонт в МДОУ Детский сад №58</t>
  </si>
  <si>
    <t>Текущий ремонт в МДОУ Детский сад №60</t>
  </si>
  <si>
    <t>Текущий ремонт в МДОУ Детский сад №61</t>
  </si>
  <si>
    <t>Текущий ремонт в МДОУ Детский сад №62</t>
  </si>
  <si>
    <t>Текущий ремонт в МДОУ Детский сад №63</t>
  </si>
  <si>
    <t>Итого:</t>
  </si>
  <si>
    <t>Капитальный ремонт в МДОУ Детский сад №30</t>
  </si>
  <si>
    <t>Приобретение теневого навеса в МДОУ Детский сад №11</t>
  </si>
  <si>
    <t>Приобретение теневого навеса в МДОУ Детский сад №25</t>
  </si>
  <si>
    <t>Приобретение теневого навеса в МДОУ Детский сад №41</t>
  </si>
  <si>
    <t>Приобретение теневого навеса в МДОУ Детский сад №60</t>
  </si>
  <si>
    <t>Приобретение теневых навесов в МДОУ Детский сад №34</t>
  </si>
  <si>
    <t>Приобретение теневых навесов в МДОУ Детский сад №64</t>
  </si>
  <si>
    <t>Замена калитки в МДОУ Детский сад №5</t>
  </si>
  <si>
    <t>Замена калитки в МДОУ Детский сад №9</t>
  </si>
  <si>
    <t>Замена калитки в МДОУ Детский сад №26</t>
  </si>
  <si>
    <t>Замена калитки в МДОУ Детский сад №29</t>
  </si>
  <si>
    <t>Замена калитки в МДОУ Детский сад №42</t>
  </si>
  <si>
    <t>Замена калитки в МДОУ Детский сад №64</t>
  </si>
  <si>
    <t>Капитальный ремонт в МДОУ Детский сад №42</t>
  </si>
  <si>
    <t>Капитальный ремонт в МДОУ Детский сад №43</t>
  </si>
  <si>
    <t>Капитальный ремонт в МДОУ Детский сад №34</t>
  </si>
  <si>
    <t>Капитальный ремонт в МДОУ Детский сад №36</t>
  </si>
  <si>
    <t>Капитальный ремонт в МДОУ Детский сад №38</t>
  </si>
  <si>
    <t>Капитальный ремонт в МДОУ Детский сад №40</t>
  </si>
  <si>
    <t>Капитальный ремонт в МДОУ Детский сад №32</t>
  </si>
  <si>
    <t>Капитальный ремонт в МДОУ Детский сад №45</t>
  </si>
  <si>
    <t xml:space="preserve">2. Развитие инфраструктуры, кадрового потенциала, интеграции организаций дополнительного образования, культуры, физической культуры и спорта, обеспечивающих равную доступность и повышение охвата детей услугами дополнительного образования
</t>
  </si>
  <si>
    <t xml:space="preserve"> - удельный вес численности педагогических работников  дошкольных образовательных организаций,  прошедших повышение квалификации и (или) профессиональную переподготовку,  в общей численности педагогических работников дошкольных образовательных организаций составит  100 процентов;</t>
  </si>
  <si>
    <t xml:space="preserve"> - не менее 55 процентов общеобразовательных организаций будут включены в муниципальную инфраструктуру инновационной деятельности – количество компьютеров на 100 обучающихся в общеобразовательных организациях увеличится с 14,0 штук до 23,2 штук. </t>
  </si>
  <si>
    <t xml:space="preserve"> - доля победителей и призеров творческих олимпиад, конкурсов и фестивалей межрегионального, федерального и международного уровня увеличится с                   0,9 процентов до 1,3 процентов; </t>
  </si>
  <si>
    <t xml:space="preserve"> - повышение уровня информированности населения Воскресенского муниципального района о реализации мероприятий по развитию сферы образования в Воскреесенском муниципальном районе в рамках Программы с 10 процентов до 20 процентов.</t>
  </si>
  <si>
    <t>к муниципальной программе "Развитие системы образования и воспитания в Воскресенском муниципальном районе                                  на 2015-2019 годы"</t>
  </si>
  <si>
    <t xml:space="preserve">                                       "Дополнительное образование и воспитание"</t>
  </si>
  <si>
    <t>к  Подпрогамме 3</t>
  </si>
  <si>
    <t>Раздел 1. Формирование системы непрерывного вариативного дополнительного образования детей, направленной на развитие человеческого потенциала региона</t>
  </si>
  <si>
    <t>Управление культуры</t>
  </si>
  <si>
    <t>Итого по Подпрограмме 3, в том числе:</t>
  </si>
  <si>
    <t>ПОДПРОГРАММА 4</t>
  </si>
  <si>
    <t>"Создание условий для реализации муниципальной программы"</t>
  </si>
  <si>
    <t>1. Повышение качества и эффективности муниципальных услуг в системе образования Воскресенского муниципального района Московской области</t>
  </si>
  <si>
    <t>Обеспечение эффективного управления функционированием и развитием системы образования Воскресенского муниципального района Московской области</t>
  </si>
  <si>
    <t>к  Подпрогамме 4</t>
  </si>
  <si>
    <t>ПЕРЕЧЕНЬ МЕРОПРИЯТИЙ ПОДПРОГРАММЫ 4</t>
  </si>
  <si>
    <t xml:space="preserve">                                       "Создание условий для реализации муниципальной программы"</t>
  </si>
  <si>
    <t>Финансовое обеспечение деятельности МКУ Воскресенского муниципального района "Централизованная бухгалтерия отрасли "Образование"</t>
  </si>
  <si>
    <t>МКУ "ЦБ отрасли "Образование"</t>
  </si>
  <si>
    <t>Итого по Подпрограмме 4, в том числе:</t>
  </si>
  <si>
    <t>"Развитие системы образования и воспитания в Воскресенском муниципальном районе на 2015-2019 годы"</t>
  </si>
  <si>
    <t>Муниципальная программа "Развитие системы образования и воспитания в Воскресенском муниципальном районе на 2015-2019 годы" (далее - Программа)</t>
  </si>
  <si>
    <t xml:space="preserve">1. Обеспечение доступности образовательных услуг через развитие сети образовательных организаций и внедрение современных организационно-экономических моделей предоставления образовательных услуг, развитие кадрового потенциала системы образования </t>
  </si>
  <si>
    <t>2. Ообновление содержания и технологий образования, состава и компетенции педагогических кадров для обеспечения высокого качества образования в соответствии с федеральными государственными образовательными стандартами</t>
  </si>
  <si>
    <t>3. Создание условий для безопасной жизнедеятельности, формирования здорового образа жизни, социальной адаптации и самореализации детей</t>
  </si>
  <si>
    <t>4. Развитие материально-технической базы в муниципальных образовательных организациях Воскресенского муниципального района</t>
  </si>
  <si>
    <t xml:space="preserve"> - уровень средней заработной платы педагогических работников дошкольных образовательных организаций достигнет 100 процентов от средней заработной платы в сфере общего образования в Московской области;</t>
  </si>
  <si>
    <t xml:space="preserve"> - охват детей и подростков в возрасте от 5 до 18 лет дополнительными образовательными программами составит не менее 82,8 процентов;</t>
  </si>
  <si>
    <t xml:space="preserve"> - не менее 90 процентов обучающихся общеобразовательных организаций Воскресенского муниципального района Московской области будут иметь возможность обучаться в соответствии с основными современными требованиями к условиям образования;</t>
  </si>
  <si>
    <t>Приложение  1</t>
  </si>
  <si>
    <t>Мероприятия по реализации Программы</t>
  </si>
  <si>
    <t>№ п/п</t>
  </si>
  <si>
    <t>Источники финансирования</t>
  </si>
  <si>
    <t>1.1.</t>
  </si>
  <si>
    <t>2.1.</t>
  </si>
  <si>
    <t>Итого по разделу 1, в том числе:</t>
  </si>
  <si>
    <t>Итого по разделу 2, в том числе:</t>
  </si>
  <si>
    <t>2015 г.</t>
  </si>
  <si>
    <t>МУНИЦИПАЛЬНАЯ ПРОГРАММА</t>
  </si>
  <si>
    <t>П А С П О Р Т</t>
  </si>
  <si>
    <t>Наименование муниципальной программы</t>
  </si>
  <si>
    <t>Задачи муниципальной Программы</t>
  </si>
  <si>
    <t>Муниципальный заказчик муниципальной программы</t>
  </si>
  <si>
    <t>Координатор муниципальной программы</t>
  </si>
  <si>
    <t>Сроки реализации муниципальной программы</t>
  </si>
  <si>
    <t>Внебюджетные источники:</t>
  </si>
  <si>
    <t>Планируемые результаты реализации муниципальной программы</t>
  </si>
  <si>
    <t xml:space="preserve">  2015 год</t>
  </si>
  <si>
    <t>2.2.</t>
  </si>
  <si>
    <t>Общий объем средств, в т.ч.:</t>
  </si>
  <si>
    <t>ВСЕГО (тыс.руб)</t>
  </si>
  <si>
    <t>2015 - 2019 годы</t>
  </si>
  <si>
    <t xml:space="preserve">  2016 год</t>
  </si>
  <si>
    <t xml:space="preserve">  2017 год</t>
  </si>
  <si>
    <t xml:space="preserve">  2018 год</t>
  </si>
  <si>
    <t xml:space="preserve">  2019 год</t>
  </si>
  <si>
    <t>2016 г.</t>
  </si>
  <si>
    <t>2017 г.</t>
  </si>
  <si>
    <t>2018 г.</t>
  </si>
  <si>
    <t>2019 г.</t>
  </si>
  <si>
    <t>Перечень подпрограмм</t>
  </si>
  <si>
    <t>Источники финансового обеспечения муниципальной программы</t>
  </si>
  <si>
    <t>Средства бюджета Воскресенского муниципального района</t>
  </si>
  <si>
    <t>Средства федерального бюджета</t>
  </si>
  <si>
    <t>Средства бюджета Московской области</t>
  </si>
  <si>
    <t xml:space="preserve">Средства бюджета Воскресенского муниципального района: </t>
  </si>
  <si>
    <t>Средства бюджета Московской области:</t>
  </si>
  <si>
    <t>Задачи подпрограммы</t>
  </si>
  <si>
    <t>Муниципальный заказчик подпрограммы</t>
  </si>
  <si>
    <t>Сроки реализации подпрограммы</t>
  </si>
  <si>
    <t>Источники финансового обеспечения подпрограммы</t>
  </si>
  <si>
    <t>Планируемые результаты реализации подпрограммы</t>
  </si>
  <si>
    <t>Наименование подпрограммы</t>
  </si>
  <si>
    <t>Расходы (тыс. руб.)</t>
  </si>
  <si>
    <t>Код бюджетной классификации (КБК)*</t>
  </si>
  <si>
    <t>Объемы финансирования по годам реализации (тыс. руб.)</t>
  </si>
  <si>
    <t>Исполнитель</t>
  </si>
  <si>
    <t xml:space="preserve">Средства бюджета Воскресенского муниципального района </t>
  </si>
  <si>
    <t>Создание условий для получения качественного образования и успешной социализации детей и подростков</t>
  </si>
  <si>
    <t>Севостьянова О.В. заместитель руководителя Администрации Воскресенского муниципального района Московской области</t>
  </si>
  <si>
    <t>Подпрограмма 1 "Развитие дошкольного образования"</t>
  </si>
  <si>
    <t>Подпрограмма 2 "Развитие общего образования"</t>
  </si>
  <si>
    <t>Подпрограмма 3 "Дополнительное образование и воспитание детей"</t>
  </si>
  <si>
    <t>Подпрограмма 4 "Создание условий для реализации муниципальной программы"</t>
  </si>
  <si>
    <t>ПОДПРОГРАММА 1</t>
  </si>
  <si>
    <t>"Развитие дошкольного образования"</t>
  </si>
  <si>
    <t>Обеспечение доступности и высокого качества услуг дошкольного образования</t>
  </si>
  <si>
    <t>1. Развитие дошкольного образования (ликвидация очередности в дошкольные образовательные организации и развитие инфраструктуры дошкольного образования)</t>
  </si>
  <si>
    <t>Средства федерального бюджета:</t>
  </si>
  <si>
    <t>к  Подпрогамме 1</t>
  </si>
  <si>
    <t xml:space="preserve">                                       "Развитие дошкольного образования"</t>
  </si>
  <si>
    <t>Раздел 1. Развитие дошкольного образования (ликвидация очередности в дошкольные образовательные организации и развитие инфраструктуры дошкольного образования)</t>
  </si>
  <si>
    <t>Управление образования</t>
  </si>
  <si>
    <t xml:space="preserve">Раздел 2. Развитие сети дошкольных образовательных организаций и внедрение новых финансово-экономических механизмов, обеспечивающих равный доступ населения к услугам дошкольного образования
</t>
  </si>
  <si>
    <t xml:space="preserve">Выплата компенсации родительской платы 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 
</t>
  </si>
  <si>
    <t>2.3.</t>
  </si>
  <si>
    <t xml:space="preserve">Раздел 1.  Повышение качества и эффективности муниципальных услуг в системе образования Воскресенского муниципального района Московской области </t>
  </si>
  <si>
    <t xml:space="preserve"> - 100 процентов образовательных организаций будут обеспечивать доступность потребителям информации о своей деятельности на официальных сайтах;</t>
  </si>
  <si>
    <t xml:space="preserve"> - в 100 процентах образовательных организаций будут действовать коллегиальные органы управления с участием общественности, наделенные полномочиями по принятию решений по стратегическим вопросам образовательной и финансово-хозяйственной деятельности;</t>
  </si>
  <si>
    <t xml:space="preserve"> - 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 (на конец года) составит 100 процентов;</t>
  </si>
  <si>
    <t xml:space="preserve"> - отношение среднемесячной заработной платы педагогических работников муниципальных образовательных организаций дошкольного образования к среднемесячной заработной плате в общеобразовательных организациях в Московской области составит 100 процентов;</t>
  </si>
  <si>
    <t xml:space="preserve"> - уровень средней заработной платы педагогических работников общеобразовательных организаций достигнет    100 процентов от средней заработной платы по экономике в Московской области;</t>
  </si>
  <si>
    <t>Раздел 1. Реализиция механизмов, обеспечивающих равный доступ к качественному общему образованию</t>
  </si>
  <si>
    <t>Объем финансирования мероприятия всего                     (тыс. руб.)</t>
  </si>
  <si>
    <t>1.3.</t>
  </si>
  <si>
    <t>1.3.1.</t>
  </si>
  <si>
    <t>1.3.2.</t>
  </si>
  <si>
    <t>1.3.3.</t>
  </si>
  <si>
    <t>1.3.4.</t>
  </si>
  <si>
    <t>1.4.</t>
  </si>
  <si>
    <t>1.5.</t>
  </si>
  <si>
    <t>1.6.</t>
  </si>
  <si>
    <t>1.7.</t>
  </si>
  <si>
    <t>1.8.</t>
  </si>
  <si>
    <t>1.9.</t>
  </si>
  <si>
    <t>Объем финансирования мероприятия всего                    (тыс. руб.)</t>
  </si>
  <si>
    <t>Комитет по физической культуре и спорту</t>
  </si>
  <si>
    <t xml:space="preserve">Раздел 2. Развитие инфраструктуры, кадрового потенциала, интеграции организаций дополнительного образования, культуры, физической культуры и спорта, обеспечивающих равную доступность и повышение охвата детей услугами дополнительного образования
</t>
  </si>
  <si>
    <t>Обеспечение деятельности научно-методических и логопедических центров</t>
  </si>
  <si>
    <t>Объемы финансирования по годам реализации                     (тыс. руб.)</t>
  </si>
  <si>
    <t xml:space="preserve">            "Развитие общего образования"</t>
  </si>
  <si>
    <t>Проведение мероприятий в сфере образования                                (праздники, конкурсы, олимпиады)</t>
  </si>
  <si>
    <t>2.4.</t>
  </si>
  <si>
    <t>2.5.</t>
  </si>
  <si>
    <t>3.1.</t>
  </si>
  <si>
    <t>Итого по разделу 3, в том числе:</t>
  </si>
  <si>
    <t>Закупка оборудования для дошкольных образовательных организаций  – победителей областного конкурса на присвоение статуса Региональной инновационной площадки Московской области</t>
  </si>
  <si>
    <t>Итого по Подпрограмме 1, в том числе:</t>
  </si>
  <si>
    <t>ПОДПРОГРАММА 2</t>
  </si>
  <si>
    <t>"Развитие общего образования"</t>
  </si>
  <si>
    <t>Обеспечение доступности и высокого качества услуг общего образования в соответствии с потребностями граждан и требованиями инновационного развития экономики Воскресенского муниципального района, независимо от их места жительства, социального и материального положения семей и состояния здоровья обучающихся</t>
  </si>
  <si>
    <t xml:space="preserve"> - доля обучающихся по федеральным государственным образовательным стандартам в общей численности обучающихся по программам общего образования увеличится с 41,0 процента до 75,0 процентов;</t>
  </si>
  <si>
    <t xml:space="preserve"> - доля общеобразовательных организаций, перешедших на электронный документооборот (электронные системы управления), в общей численности общеобразовательных организаций увеличится с 94,6 процентов до 100,0 процентов;</t>
  </si>
  <si>
    <t xml:space="preserve"> - отношение средней заработной платы педагогических работников общеобразовательных организаций составит 100,0 процентов к средней заработной плате по экономике Московской области.</t>
  </si>
  <si>
    <t xml:space="preserve"> - доля детей, охваченных образовательными программами дополнительного образования детей, в общей численности детей и молодежи в возрасте от 5 до 18 лет, занятых в организациях дополнительного образования детей составит 49,7 процентов;</t>
  </si>
  <si>
    <t>к  Подпрогамме 2</t>
  </si>
  <si>
    <t>ПЕРЕЧЕНЬ МЕРОПРИЯТИЙ ПОДПРОГРАММЫ 2</t>
  </si>
  <si>
    <t>1.2.</t>
  </si>
  <si>
    <t>Приобретение учебников и учебных пособий, средств обучения, игр, игрушек</t>
  </si>
  <si>
    <t>Итого по Подпрограмме 2, в том числе:</t>
  </si>
  <si>
    <t>ПОДПРОГРАММА 3</t>
  </si>
  <si>
    <t>"Дополнительное образование и воспитание"</t>
  </si>
  <si>
    <t>1. Формирование системы непрерывного вариативного дополнительного образования детей, направленной на развитие человеческого потенциала региона</t>
  </si>
  <si>
    <t>2. Развитие сети дошкольных образовательных организаций и внедрение новых финансово-экономических механизмов, обеспечивающих  равный доступ населения к услугам дошкольного образования</t>
  </si>
  <si>
    <t xml:space="preserve"> - обеспечение качества, доступности и эффективности дополнительного образования, системы воспитания, профилактики асоциальных явлений и психолого-социального сопровождения детей в соответствии с меняющимися запросами населения и перспективными задачами развития Воскресенского муниципального района ;
 - достижение качественных результатов социализации, самоопределения и развития потенциала личности;
 - совершенствование системы образования в сфере культуры и искусства Воскресенского муниципального района, направленной на удовлетворение потребностей личности в интеллектуальном, культурном и нравственном развитии
</t>
  </si>
  <si>
    <t xml:space="preserve"> - 100 процентов детей в возрасте от 3 до 7 лет, нуждающихся в услуге дошкольного образования, получат возможность устройства в дошкольные организации;</t>
  </si>
  <si>
    <t>"Развитие дошкольного образования" (далее - Подпрограмма 1)</t>
  </si>
  <si>
    <t>П А С П О Р Т   ПОДПРОГРАММЫ 1</t>
  </si>
  <si>
    <t xml:space="preserve">                ПЕРЕЧЕНЬ МЕРОПРИЯТИЙ ПОДПРОГРАММЫ 1</t>
  </si>
  <si>
    <t>Раздел 3. Внедрение информационно-коммуникационных технологий в систему дошкольного образования</t>
  </si>
  <si>
    <t>П А С П О Р Т  ПОДПРОГРАММЫ 2</t>
  </si>
  <si>
    <t>"Развитие общего образования" (далее - Подпрограмма 2)</t>
  </si>
  <si>
    <t>1.10.</t>
  </si>
  <si>
    <t>1.11.</t>
  </si>
  <si>
    <t>Раздел 2. Внедрение информационно-коммуникационных технологий в систему общего и среднего образования</t>
  </si>
  <si>
    <t>П А С П О Р Т  ПОДПРОГРАММЫ 3</t>
  </si>
  <si>
    <t>"Дополнительное образование и воспитание" (далее - Подпрограмма 3)</t>
  </si>
  <si>
    <t xml:space="preserve">                    ПЕРЕЧЕНЬ МЕРОПРИЯТИЙ ПОДПРОГРАММЫ 3</t>
  </si>
  <si>
    <t>П А С П О Р Т  ПОДПРОГРАММЫ 4</t>
  </si>
  <si>
    <t>3. Внедрение информационно-коммуникационных технологий в систему   дошкольного образования</t>
  </si>
  <si>
    <t>1.Реализиция механизмов, обеспечивающих равный доступ к качественному общему образованию</t>
  </si>
  <si>
    <t>2. Внедрение информационно-коммуникационных технологий в систему общего и среднего образования</t>
  </si>
  <si>
    <t xml:space="preserve"> - доля муниципальных организаций дошкольного образования и муниципальных общеобразовательных организаций, подключенных к сети Интернет составит 100 процентов.</t>
  </si>
  <si>
    <t xml:space="preserve"> - доля муниципальных организаций дошкольного образования, подключенных к сети Интернет составит 100 процентов.</t>
  </si>
  <si>
    <t>1.12.</t>
  </si>
  <si>
    <t>Цель муниципальной программы</t>
  </si>
  <si>
    <t>Цель подпрограммы</t>
  </si>
  <si>
    <t>МУ «Управление образования администрации Воскресенского муниципального района Московской области», МУ "Управление культуры администрации Воскресенского муниципального района Московской области», МУ "Комитет по физической культуре, спорту и туризму администрации Воскресенского муниципального района Московской области»</t>
  </si>
  <si>
    <t>Задача подпрограммы</t>
  </si>
  <si>
    <t>МУ «Управление образования администрации Воскресенского муниципального района Московской области»</t>
  </si>
  <si>
    <t>МУ «Управление образования администрации Воскресенского муниципального района Московской области»                                          (далее – Управление образования)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</si>
  <si>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</t>
  </si>
  <si>
    <t>Оказание услуг по присмотру и уходу за детьми в муниципальных дошкольных образовательных учреждениях для установленной льготной категории граждан</t>
  </si>
  <si>
    <t>Укрепление материально-технической базы детских дошкольных учреждений</t>
  </si>
  <si>
    <t>Объемы финансирования по годам реализации                                      (тыс. руб.)</t>
  </si>
  <si>
    <t>Текущий ремонт в МС(К)ОУ для обучающихся, воспитанников с ограниченными возможностями здоровья VIII вида "Хорловская специальная (коррекционная) общеобразовательная школа-интернат"</t>
  </si>
  <si>
    <t>905-0701-0115059-414</t>
  </si>
  <si>
    <t>905-0701-0116414-414</t>
  </si>
  <si>
    <t>902-0701-0116211-111, 902-0701-0116211-244, 902-0701-0116211-611, 902-0701-0116211-612, 902-0701-0116211-621, 902-0701-0116211-622</t>
  </si>
  <si>
    <t>902-0701-0111059-111, 902-0701-0111059-112,                                        902-0701-0111059-611, 902-0701-0111059-621</t>
  </si>
  <si>
    <t>902-0701-0111159-612, 902-0701-0111159-622</t>
  </si>
  <si>
    <t xml:space="preserve">902-0702-0126225-111,  902-0702-0126225-612, 902-0702-0126225-622  </t>
  </si>
  <si>
    <t xml:space="preserve">Приобретение автомобиля для муниципального учреждения дополнительного педагогического профессионального образования (повышение квалификации) специалистов "Воскресенский научно-методический центр"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</si>
</sst>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#,##0.0_р_."/>
    <numFmt numFmtId="167" formatCode="#,##0.00_р_."/>
    <numFmt numFmtId="168" formatCode="0.0"/>
  </numFmts>
  <fonts count="21" x14ac:knownFonts="1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  <font>
      <shadow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b/>
      <sz val="14"/>
      <color indexed="8"/>
      <name val="Times New Roman"/>
      <family val="2"/>
      <charset val="204"/>
    </font>
    <font>
      <shadow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shadow/>
      <sz val="10"/>
      <color indexed="8"/>
      <name val="Times New Roman"/>
      <family val="1"/>
      <charset val="204"/>
    </font>
    <font>
      <sz val="14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4" fontId="6" fillId="0" borderId="0" applyFont="0" applyFill="0" applyBorder="0" applyAlignment="0" applyProtection="0"/>
  </cellStyleXfs>
  <cellXfs count="33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165" fontId="4" fillId="0" borderId="3" xfId="0" applyNumberFormat="1" applyFont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165" fontId="4" fillId="0" borderId="3" xfId="0" applyNumberFormat="1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165" fontId="5" fillId="0" borderId="3" xfId="0" applyNumberFormat="1" applyFont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0" fontId="4" fillId="0" borderId="10" xfId="0" applyFont="1" applyFill="1" applyBorder="1" applyAlignment="1">
      <alignment vertical="center" wrapText="1"/>
    </xf>
    <xf numFmtId="4" fontId="5" fillId="0" borderId="14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center" wrapText="1"/>
    </xf>
    <xf numFmtId="165" fontId="14" fillId="0" borderId="3" xfId="0" applyNumberFormat="1" applyFont="1" applyBorder="1" applyAlignment="1">
      <alignment horizontal="righ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2" xfId="0" applyFont="1" applyFill="1" applyBorder="1" applyAlignment="1">
      <alignment vertical="center" wrapText="1"/>
    </xf>
    <xf numFmtId="4" fontId="12" fillId="0" borderId="3" xfId="0" applyNumberFormat="1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165" fontId="4" fillId="0" borderId="3" xfId="0" applyNumberFormat="1" applyFont="1" applyFill="1" applyBorder="1" applyAlignment="1">
      <alignment horizontal="right" vertical="center"/>
    </xf>
    <xf numFmtId="0" fontId="4" fillId="0" borderId="17" xfId="0" applyFont="1" applyBorder="1" applyAlignment="1">
      <alignment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4" fontId="5" fillId="0" borderId="3" xfId="0" applyNumberFormat="1" applyFont="1" applyFill="1" applyBorder="1" applyAlignment="1">
      <alignment horizontal="right" vertical="center"/>
    </xf>
    <xf numFmtId="0" fontId="13" fillId="0" borderId="18" xfId="0" applyFont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right" vertical="center"/>
    </xf>
    <xf numFmtId="4" fontId="14" fillId="0" borderId="3" xfId="0" applyNumberFormat="1" applyFont="1" applyFill="1" applyBorder="1" applyAlignment="1">
      <alignment horizontal="right" vertical="center" wrapText="1"/>
    </xf>
    <xf numFmtId="4" fontId="9" fillId="0" borderId="3" xfId="0" applyNumberFormat="1" applyFont="1" applyBorder="1" applyAlignment="1">
      <alignment horizontal="right" vertical="center" wrapText="1"/>
    </xf>
    <xf numFmtId="4" fontId="14" fillId="0" borderId="3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13" fillId="0" borderId="19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165" fontId="4" fillId="2" borderId="3" xfId="0" applyNumberFormat="1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center" vertical="center" wrapText="1"/>
    </xf>
    <xf numFmtId="166" fontId="14" fillId="0" borderId="3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165" fontId="9" fillId="2" borderId="3" xfId="0" applyNumberFormat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167" fontId="4" fillId="0" borderId="3" xfId="0" applyNumberFormat="1" applyFont="1" applyBorder="1" applyAlignment="1">
      <alignment horizontal="right" vertical="center" wrapText="1"/>
    </xf>
    <xf numFmtId="167" fontId="4" fillId="0" borderId="3" xfId="0" applyNumberFormat="1" applyFont="1" applyFill="1" applyBorder="1" applyAlignment="1">
      <alignment horizontal="right" vertical="center"/>
    </xf>
    <xf numFmtId="167" fontId="4" fillId="0" borderId="3" xfId="0" applyNumberFormat="1" applyFont="1" applyFill="1" applyBorder="1" applyAlignment="1">
      <alignment horizontal="right" vertical="center" wrapText="1"/>
    </xf>
    <xf numFmtId="167" fontId="4" fillId="0" borderId="3" xfId="0" applyNumberFormat="1" applyFont="1" applyBorder="1" applyAlignment="1">
      <alignment horizontal="center" vertical="center" wrapText="1"/>
    </xf>
    <xf numFmtId="167" fontId="4" fillId="0" borderId="3" xfId="0" applyNumberFormat="1" applyFont="1" applyBorder="1" applyAlignment="1">
      <alignment vertical="center" wrapText="1"/>
    </xf>
    <xf numFmtId="4" fontId="4" fillId="0" borderId="3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7" fontId="4" fillId="0" borderId="3" xfId="0" applyNumberFormat="1" applyFont="1" applyBorder="1" applyAlignment="1">
      <alignment vertical="center"/>
    </xf>
    <xf numFmtId="0" fontId="4" fillId="2" borderId="5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4" fontId="13" fillId="0" borderId="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0" fontId="13" fillId="0" borderId="20" xfId="0" applyFont="1" applyBorder="1" applyAlignment="1">
      <alignment horizontal="left" vertical="top" wrapText="1"/>
    </xf>
    <xf numFmtId="166" fontId="14" fillId="0" borderId="0" xfId="0" applyNumberFormat="1" applyFont="1" applyAlignment="1">
      <alignment vertical="center"/>
    </xf>
    <xf numFmtId="4" fontId="5" fillId="0" borderId="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right" vertical="center" wrapText="1"/>
    </xf>
    <xf numFmtId="0" fontId="1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165" fontId="20" fillId="0" borderId="3" xfId="0" applyNumberFormat="1" applyFont="1" applyBorder="1" applyAlignment="1">
      <alignment horizontal="center" vertical="center" wrapText="1"/>
    </xf>
    <xf numFmtId="165" fontId="13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8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5" fontId="15" fillId="0" borderId="3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/>
    </xf>
    <xf numFmtId="3" fontId="15" fillId="0" borderId="3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justify" vertical="center" wrapText="1"/>
    </xf>
    <xf numFmtId="0" fontId="12" fillId="0" borderId="32" xfId="0" applyFont="1" applyBorder="1" applyAlignment="1">
      <alignment horizontal="justify" vertical="center" wrapText="1"/>
    </xf>
    <xf numFmtId="0" fontId="12" fillId="0" borderId="33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12" fillId="0" borderId="40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justify" vertical="center" wrapText="1"/>
    </xf>
    <xf numFmtId="0" fontId="12" fillId="0" borderId="41" xfId="0" applyFont="1" applyBorder="1" applyAlignment="1">
      <alignment horizontal="justify" vertical="center" wrapText="1"/>
    </xf>
    <xf numFmtId="0" fontId="4" fillId="0" borderId="42" xfId="0" applyFont="1" applyBorder="1" applyAlignment="1">
      <alignment horizontal="justify" vertical="center" wrapText="1"/>
    </xf>
    <xf numFmtId="0" fontId="12" fillId="0" borderId="30" xfId="0" applyFont="1" applyBorder="1" applyAlignment="1">
      <alignment horizontal="justify" vertical="center" wrapText="1"/>
    </xf>
    <xf numFmtId="0" fontId="12" fillId="0" borderId="31" xfId="0" applyFont="1" applyBorder="1" applyAlignment="1">
      <alignment horizontal="justify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justify" vertical="center" wrapText="1"/>
    </xf>
    <xf numFmtId="0" fontId="4" fillId="0" borderId="36" xfId="0" applyFont="1" applyBorder="1" applyAlignment="1">
      <alignment horizontal="justify" vertical="center" wrapText="1"/>
    </xf>
    <xf numFmtId="0" fontId="4" fillId="0" borderId="37" xfId="0" applyFont="1" applyBorder="1" applyAlignment="1">
      <alignment horizontal="justify" vertical="center" wrapText="1"/>
    </xf>
    <xf numFmtId="0" fontId="4" fillId="0" borderId="38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24" xfId="0" applyFont="1" applyBorder="1" applyAlignment="1">
      <alignment horizontal="justify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43" xfId="0" applyFont="1" applyFill="1" applyBorder="1" applyAlignment="1">
      <alignment horizontal="left" vertical="top" wrapText="1"/>
    </xf>
    <xf numFmtId="0" fontId="5" fillId="0" borderId="44" xfId="0" applyFont="1" applyFill="1" applyBorder="1" applyAlignment="1">
      <alignment horizontal="left" vertical="top" wrapText="1"/>
    </xf>
    <xf numFmtId="4" fontId="4" fillId="0" borderId="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5" fillId="0" borderId="6" xfId="0" applyFont="1" applyFill="1" applyBorder="1" applyAlignment="1">
      <alignment vertical="center" wrapText="1"/>
    </xf>
    <xf numFmtId="0" fontId="5" fillId="0" borderId="43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0" fontId="4" fillId="0" borderId="5" xfId="0" applyFont="1" applyFill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3" xfId="0" applyFont="1" applyFill="1" applyBorder="1" applyAlignment="1">
      <alignment horizontal="left" vertical="center" wrapText="1"/>
    </xf>
    <xf numFmtId="0" fontId="5" fillId="0" borderId="4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20" xfId="0" applyBorder="1" applyAlignment="1">
      <alignment vertical="center"/>
    </xf>
    <xf numFmtId="0" fontId="0" fillId="0" borderId="20" xfId="0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45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46" xfId="0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4" fillId="0" borderId="3" xfId="0" applyFont="1" applyFill="1" applyBorder="1" applyAlignment="1">
      <alignment horizontal="justify" vertical="top" wrapText="1"/>
    </xf>
    <xf numFmtId="0" fontId="4" fillId="0" borderId="4" xfId="0" applyFont="1" applyFill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24" xfId="0" applyFont="1" applyBorder="1" applyAlignment="1">
      <alignment horizontal="justify" vertical="top" wrapText="1"/>
    </xf>
    <xf numFmtId="0" fontId="13" fillId="0" borderId="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top" wrapText="1"/>
    </xf>
    <xf numFmtId="0" fontId="13" fillId="0" borderId="20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justify" vertical="top" wrapText="1"/>
    </xf>
    <xf numFmtId="0" fontId="4" fillId="0" borderId="23" xfId="0" applyFont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49" fontId="0" fillId="0" borderId="43" xfId="0" applyNumberFormat="1" applyFill="1" applyBorder="1" applyAlignment="1">
      <alignment horizontal="left" vertical="center" wrapText="1"/>
    </xf>
    <xf numFmtId="49" fontId="0" fillId="0" borderId="46" xfId="0" applyNumberForma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justify" vertical="center" wrapText="1"/>
    </xf>
    <xf numFmtId="49" fontId="4" fillId="0" borderId="4" xfId="0" applyNumberFormat="1" applyFont="1" applyFill="1" applyBorder="1" applyAlignment="1">
      <alignment horizontal="justify" vertical="center" wrapText="1"/>
    </xf>
    <xf numFmtId="4" fontId="4" fillId="0" borderId="6" xfId="0" applyNumberFormat="1" applyFont="1" applyFill="1" applyBorder="1" applyAlignment="1">
      <alignment horizontal="left" vertical="center" wrapText="1"/>
    </xf>
    <xf numFmtId="0" fontId="0" fillId="0" borderId="43" xfId="0" applyFill="1" applyBorder="1" applyAlignment="1">
      <alignment horizontal="left" vertical="center" wrapText="1"/>
    </xf>
    <xf numFmtId="0" fontId="0" fillId="0" borderId="46" xfId="0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45" xfId="0" applyFont="1" applyBorder="1" applyAlignment="1">
      <alignment horizontal="center" vertical="top" wrapText="1"/>
    </xf>
    <xf numFmtId="0" fontId="4" fillId="0" borderId="20" xfId="0" applyFont="1" applyBorder="1" applyAlignment="1">
      <alignment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4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0" fontId="12" fillId="0" borderId="22" xfId="0" applyFont="1" applyBorder="1" applyAlignment="1">
      <alignment horizontal="justify" vertical="center" wrapText="1"/>
    </xf>
    <xf numFmtId="0" fontId="12" fillId="0" borderId="23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top" wrapText="1"/>
    </xf>
    <xf numFmtId="0" fontId="12" fillId="0" borderId="4" xfId="0" applyFont="1" applyBorder="1" applyAlignment="1">
      <alignment horizontal="justify" vertical="top" wrapText="1"/>
    </xf>
    <xf numFmtId="0" fontId="12" fillId="0" borderId="25" xfId="0" applyFont="1" applyBorder="1" applyAlignment="1">
      <alignment horizontal="justify" vertical="center" wrapText="1"/>
    </xf>
    <xf numFmtId="0" fontId="12" fillId="0" borderId="26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Zeros="0" topLeftCell="A13" zoomScale="80" zoomScaleNormal="80" workbookViewId="0">
      <selection activeCell="B33" sqref="B33:G33"/>
    </sheetView>
  </sheetViews>
  <sheetFormatPr defaultRowHeight="15.75" x14ac:dyDescent="0.25"/>
  <cols>
    <col min="1" max="1" width="30.125" style="10" customWidth="1"/>
    <col min="2" max="2" width="30.5" style="10" customWidth="1"/>
    <col min="3" max="3" width="16.875" style="10" customWidth="1"/>
    <col min="4" max="4" width="17.25" style="10" customWidth="1"/>
    <col min="5" max="5" width="15.25" style="10" customWidth="1"/>
    <col min="6" max="6" width="17.375" style="10" customWidth="1"/>
    <col min="7" max="7" width="18.25" style="10" customWidth="1"/>
    <col min="8" max="16384" width="9" style="10"/>
  </cols>
  <sheetData>
    <row r="1" spans="1:12" ht="85.5" customHeight="1" x14ac:dyDescent="0.25">
      <c r="A1" s="8"/>
      <c r="B1" s="9"/>
      <c r="C1" s="9"/>
      <c r="D1" s="9"/>
      <c r="E1" s="181" t="s">
        <v>201</v>
      </c>
      <c r="F1" s="182"/>
      <c r="G1" s="182"/>
    </row>
    <row r="2" spans="1:12" ht="15.75" customHeight="1" x14ac:dyDescent="0.25">
      <c r="A2" s="8"/>
    </row>
    <row r="3" spans="1:12" ht="24" customHeight="1" x14ac:dyDescent="0.25">
      <c r="A3" s="186" t="s">
        <v>371</v>
      </c>
      <c r="B3" s="186"/>
      <c r="C3" s="186"/>
      <c r="D3" s="186"/>
      <c r="E3" s="186"/>
      <c r="F3" s="186"/>
      <c r="G3" s="186"/>
    </row>
    <row r="4" spans="1:12" ht="39" customHeight="1" x14ac:dyDescent="0.25">
      <c r="A4" s="187" t="s">
        <v>353</v>
      </c>
      <c r="B4" s="187"/>
      <c r="C4" s="187"/>
      <c r="D4" s="187"/>
      <c r="E4" s="187"/>
      <c r="F4" s="187"/>
      <c r="G4" s="187"/>
      <c r="H4" s="2"/>
      <c r="I4" s="2"/>
      <c r="J4" s="2"/>
      <c r="K4" s="2"/>
      <c r="L4" s="2"/>
    </row>
    <row r="5" spans="1:12" ht="18" customHeight="1" x14ac:dyDescent="0.25">
      <c r="A5" s="41"/>
      <c r="B5" s="185"/>
      <c r="C5" s="185"/>
      <c r="D5" s="41"/>
      <c r="E5" s="41"/>
      <c r="F5" s="41"/>
      <c r="G5" s="41"/>
      <c r="H5" s="2"/>
      <c r="I5" s="2"/>
      <c r="J5" s="2"/>
      <c r="K5" s="2"/>
      <c r="L5" s="2"/>
    </row>
    <row r="6" spans="1:12" ht="25.5" customHeight="1" x14ac:dyDescent="0.25">
      <c r="A6" s="188" t="s">
        <v>372</v>
      </c>
      <c r="B6" s="188"/>
      <c r="C6" s="188"/>
      <c r="D6" s="188"/>
      <c r="E6" s="188"/>
      <c r="F6" s="188"/>
      <c r="G6" s="188"/>
    </row>
    <row r="7" spans="1:12" ht="19.5" thickBot="1" x14ac:dyDescent="0.35">
      <c r="A7" s="17"/>
      <c r="B7" s="15"/>
      <c r="C7" s="15"/>
      <c r="D7" s="15"/>
      <c r="E7" s="15"/>
      <c r="F7" s="15"/>
      <c r="G7" s="15"/>
    </row>
    <row r="8" spans="1:12" ht="58.5" customHeight="1" x14ac:dyDescent="0.25">
      <c r="A8" s="61" t="s">
        <v>373</v>
      </c>
      <c r="B8" s="183" t="s">
        <v>354</v>
      </c>
      <c r="C8" s="183"/>
      <c r="D8" s="183"/>
      <c r="E8" s="183"/>
      <c r="F8" s="183"/>
      <c r="G8" s="184"/>
    </row>
    <row r="9" spans="1:12" ht="84" customHeight="1" x14ac:dyDescent="0.25">
      <c r="A9" s="62" t="s">
        <v>498</v>
      </c>
      <c r="B9" s="195" t="s">
        <v>411</v>
      </c>
      <c r="C9" s="195"/>
      <c r="D9" s="195"/>
      <c r="E9" s="195"/>
      <c r="F9" s="195"/>
      <c r="G9" s="196"/>
    </row>
    <row r="10" spans="1:12" ht="60" customHeight="1" x14ac:dyDescent="0.25">
      <c r="A10" s="201" t="s">
        <v>374</v>
      </c>
      <c r="B10" s="207" t="s">
        <v>355</v>
      </c>
      <c r="C10" s="208"/>
      <c r="D10" s="208"/>
      <c r="E10" s="208"/>
      <c r="F10" s="208"/>
      <c r="G10" s="209"/>
    </row>
    <row r="11" spans="1:12" ht="63.75" customHeight="1" x14ac:dyDescent="0.25">
      <c r="A11" s="202"/>
      <c r="B11" s="204" t="s">
        <v>356</v>
      </c>
      <c r="C11" s="205"/>
      <c r="D11" s="205"/>
      <c r="E11" s="205"/>
      <c r="F11" s="205"/>
      <c r="G11" s="206"/>
    </row>
    <row r="12" spans="1:12" ht="53.25" customHeight="1" x14ac:dyDescent="0.25">
      <c r="A12" s="202"/>
      <c r="B12" s="204" t="s">
        <v>357</v>
      </c>
      <c r="C12" s="205"/>
      <c r="D12" s="205"/>
      <c r="E12" s="205"/>
      <c r="F12" s="205"/>
      <c r="G12" s="206"/>
    </row>
    <row r="13" spans="1:12" ht="39" customHeight="1" x14ac:dyDescent="0.25">
      <c r="A13" s="202"/>
      <c r="B13" s="204" t="s">
        <v>358</v>
      </c>
      <c r="C13" s="205"/>
      <c r="D13" s="205"/>
      <c r="E13" s="205"/>
      <c r="F13" s="205"/>
      <c r="G13" s="206"/>
    </row>
    <row r="14" spans="1:12" ht="51" customHeight="1" x14ac:dyDescent="0.25">
      <c r="A14" s="63" t="s">
        <v>376</v>
      </c>
      <c r="B14" s="197" t="s">
        <v>412</v>
      </c>
      <c r="C14" s="197"/>
      <c r="D14" s="197"/>
      <c r="E14" s="197"/>
      <c r="F14" s="197"/>
      <c r="G14" s="198"/>
    </row>
    <row r="15" spans="1:12" ht="61.5" customHeight="1" x14ac:dyDescent="0.25">
      <c r="A15" s="63" t="s">
        <v>375</v>
      </c>
      <c r="B15" s="195" t="s">
        <v>503</v>
      </c>
      <c r="C15" s="195"/>
      <c r="D15" s="195"/>
      <c r="E15" s="195"/>
      <c r="F15" s="195"/>
      <c r="G15" s="196"/>
    </row>
    <row r="16" spans="1:12" ht="37.5" x14ac:dyDescent="0.25">
      <c r="A16" s="63" t="s">
        <v>377</v>
      </c>
      <c r="B16" s="197" t="s">
        <v>384</v>
      </c>
      <c r="C16" s="197"/>
      <c r="D16" s="197"/>
      <c r="E16" s="197"/>
      <c r="F16" s="197"/>
      <c r="G16" s="198"/>
    </row>
    <row r="17" spans="1:7" ht="32.25" customHeight="1" x14ac:dyDescent="0.25">
      <c r="A17" s="201" t="s">
        <v>393</v>
      </c>
      <c r="B17" s="189" t="s">
        <v>413</v>
      </c>
      <c r="C17" s="199"/>
      <c r="D17" s="199"/>
      <c r="E17" s="199"/>
      <c r="F17" s="199"/>
      <c r="G17" s="200"/>
    </row>
    <row r="18" spans="1:7" ht="33.75" customHeight="1" x14ac:dyDescent="0.25">
      <c r="A18" s="202"/>
      <c r="B18" s="189" t="s">
        <v>414</v>
      </c>
      <c r="C18" s="199"/>
      <c r="D18" s="199"/>
      <c r="E18" s="199"/>
      <c r="F18" s="199"/>
      <c r="G18" s="200"/>
    </row>
    <row r="19" spans="1:7" ht="37.5" customHeight="1" x14ac:dyDescent="0.25">
      <c r="A19" s="203"/>
      <c r="B19" s="189" t="s">
        <v>415</v>
      </c>
      <c r="C19" s="199"/>
      <c r="D19" s="199"/>
      <c r="E19" s="199"/>
      <c r="F19" s="199"/>
      <c r="G19" s="200"/>
    </row>
    <row r="20" spans="1:7" ht="33" customHeight="1" x14ac:dyDescent="0.25">
      <c r="A20" s="176"/>
      <c r="B20" s="189" t="s">
        <v>416</v>
      </c>
      <c r="C20" s="190"/>
      <c r="D20" s="190"/>
      <c r="E20" s="190"/>
      <c r="F20" s="190"/>
      <c r="G20" s="191"/>
    </row>
    <row r="21" spans="1:7" ht="68.25" customHeight="1" x14ac:dyDescent="0.25">
      <c r="A21" s="64" t="s">
        <v>394</v>
      </c>
      <c r="B21" s="189" t="s">
        <v>406</v>
      </c>
      <c r="C21" s="199"/>
      <c r="D21" s="199"/>
      <c r="E21" s="199"/>
      <c r="F21" s="199"/>
      <c r="G21" s="200"/>
    </row>
    <row r="22" spans="1:7" s="8" customFormat="1" ht="36.75" customHeight="1" x14ac:dyDescent="0.25">
      <c r="A22" s="64"/>
      <c r="B22" s="65" t="s">
        <v>383</v>
      </c>
      <c r="C22" s="174" t="s">
        <v>380</v>
      </c>
      <c r="D22" s="174" t="s">
        <v>385</v>
      </c>
      <c r="E22" s="174" t="s">
        <v>386</v>
      </c>
      <c r="F22" s="174" t="s">
        <v>387</v>
      </c>
      <c r="G22" s="175" t="s">
        <v>388</v>
      </c>
    </row>
    <row r="23" spans="1:7" s="8" customFormat="1" ht="37.5" x14ac:dyDescent="0.25">
      <c r="A23" s="66" t="s">
        <v>382</v>
      </c>
      <c r="B23" s="67">
        <f>SUM(C23:G23)</f>
        <v>12754402.34</v>
      </c>
      <c r="C23" s="68">
        <f>SUM(C24:C27)</f>
        <v>2559550.44</v>
      </c>
      <c r="D23" s="68">
        <f>SUM(D24:D27)</f>
        <v>2516079.5</v>
      </c>
      <c r="E23" s="68">
        <f>SUM(E24:E27)</f>
        <v>2563155</v>
      </c>
      <c r="F23" s="68">
        <f>SUM(F24:F27)</f>
        <v>2558493.7000000002</v>
      </c>
      <c r="G23" s="69">
        <f>SUM(G24:G27)</f>
        <v>2557123.7000000002</v>
      </c>
    </row>
    <row r="24" spans="1:7" s="8" customFormat="1" ht="65.25" customHeight="1" x14ac:dyDescent="0.25">
      <c r="A24" s="70" t="s">
        <v>398</v>
      </c>
      <c r="B24" s="67">
        <f>SUM(C24:G24)</f>
        <v>4654661.6000000006</v>
      </c>
      <c r="C24" s="71">
        <f>'ПАСПОРТ Подпрограммы 1'!C18+'ПАСПОРТ Подпрограммы 2'!C17+'ПАСПОРТ Подпрограммы 3'!C17+'ПАСПОРТ Подпрограммы 4'!C16</f>
        <v>879908.7</v>
      </c>
      <c r="D24" s="71">
        <f>'ПАСПОРТ Подпрограммы 1'!D18+'ПАСПОРТ Подпрограммы 2'!D17+'ПАСПОРТ Подпрограммы 3'!D17+'ПАСПОРТ Подпрограммы 4'!D16</f>
        <v>910296.5</v>
      </c>
      <c r="E24" s="71">
        <f>'ПАСПОРТ Подпрограммы 1'!E18+'ПАСПОРТ Подпрограммы 2'!E17+'ПАСПОРТ Подпрограммы 3'!E17+'ПАСПОРТ Подпрограммы 4'!E16</f>
        <v>958383</v>
      </c>
      <c r="F24" s="71">
        <f>'ПАСПОРТ Подпрограммы 1'!F18+'ПАСПОРТ Подпрограммы 2'!F17+'ПАСПОРТ Подпрограммы 3'!F17+'ПАСПОРТ Подпрограммы 4'!F16</f>
        <v>953721.70000000007</v>
      </c>
      <c r="G24" s="69">
        <f>'ПАСПОРТ Подпрограммы 1'!G18+'ПАСПОРТ Подпрограммы 2'!G17+'ПАСПОРТ Подпрограммы 3'!G17+'ПАСПОРТ Подпрограммы 4'!G16</f>
        <v>952351.70000000007</v>
      </c>
    </row>
    <row r="25" spans="1:7" s="8" customFormat="1" ht="44.25" customHeight="1" x14ac:dyDescent="0.25">
      <c r="A25" s="70" t="s">
        <v>396</v>
      </c>
      <c r="B25" s="67">
        <f>SUM(C25:G25)</f>
        <v>10892.09</v>
      </c>
      <c r="C25" s="71">
        <f>'ПАСПОРТ Подпрограммы 1'!C19</f>
        <v>10892.09</v>
      </c>
      <c r="D25" s="71">
        <f>'ПАСПОРТ Подпрограммы 1'!D19</f>
        <v>0</v>
      </c>
      <c r="E25" s="71">
        <f>'ПАСПОРТ Подпрограммы 1'!E19</f>
        <v>0</v>
      </c>
      <c r="F25" s="71">
        <f>'ПАСПОРТ Подпрограммы 1'!F19</f>
        <v>0</v>
      </c>
      <c r="G25" s="69">
        <f>'ПАСПОРТ Подпрограммы 1'!G19</f>
        <v>0</v>
      </c>
    </row>
    <row r="26" spans="1:7" s="8" customFormat="1" ht="45.75" customHeight="1" x14ac:dyDescent="0.25">
      <c r="A26" s="70" t="s">
        <v>399</v>
      </c>
      <c r="B26" s="67">
        <f>SUM(C26:G26)</f>
        <v>8088848.6500000004</v>
      </c>
      <c r="C26" s="71">
        <f>'ПАСПОРТ Подпрограммы 1'!C20+'ПАСПОРТ Подпрограммы 2'!C19+'ПАСПОРТ Подпрограммы 3'!C19+'ПАСПОРТ Подпрограммы 4'!C18</f>
        <v>1668749.65</v>
      </c>
      <c r="D26" s="71">
        <f>'ПАСПОРТ Подпрограммы 1'!D20+'ПАСПОРТ Подпрограммы 2'!D19+'ПАСПОРТ Подпрограммы 3'!D19+'ПАСПОРТ Подпрограммы 4'!D18</f>
        <v>1605783</v>
      </c>
      <c r="E26" s="71">
        <f>'ПАСПОРТ Подпрограммы 1'!E20+'ПАСПОРТ Подпрограммы 2'!E19+'ПАСПОРТ Подпрограммы 3'!E19+'ПАСПОРТ Подпрограммы 4'!E18</f>
        <v>1604772</v>
      </c>
      <c r="F26" s="71">
        <f>'ПАСПОРТ Подпрограммы 1'!F20+'ПАСПОРТ Подпрограммы 2'!F19+'ПАСПОРТ Подпрограммы 3'!F19+'ПАСПОРТ Подпрограммы 4'!F18</f>
        <v>1604772</v>
      </c>
      <c r="G26" s="69">
        <f>'ПАСПОРТ Подпрограммы 1'!G20+'ПАСПОРТ Подпрограммы 2'!G19+'ПАСПОРТ Подпрограммы 3'!G19+'ПАСПОРТ Подпрограммы 4'!G18</f>
        <v>1604772</v>
      </c>
    </row>
    <row r="27" spans="1:7" s="8" customFormat="1" ht="28.5" customHeight="1" x14ac:dyDescent="0.25">
      <c r="A27" s="70" t="s">
        <v>378</v>
      </c>
      <c r="B27" s="67">
        <f>SUM(C27:G27)</f>
        <v>0</v>
      </c>
      <c r="C27" s="72"/>
      <c r="D27" s="72"/>
      <c r="E27" s="72"/>
      <c r="F27" s="72"/>
      <c r="G27" s="73"/>
    </row>
    <row r="28" spans="1:7" ht="49.5" customHeight="1" x14ac:dyDescent="0.25">
      <c r="A28" s="201" t="s">
        <v>379</v>
      </c>
      <c r="B28" s="211" t="s">
        <v>478</v>
      </c>
      <c r="C28" s="195"/>
      <c r="D28" s="195"/>
      <c r="E28" s="195"/>
      <c r="F28" s="195"/>
      <c r="G28" s="196"/>
    </row>
    <row r="29" spans="1:7" ht="56.25" customHeight="1" x14ac:dyDescent="0.25">
      <c r="A29" s="202"/>
      <c r="B29" s="211" t="s">
        <v>359</v>
      </c>
      <c r="C29" s="195"/>
      <c r="D29" s="195"/>
      <c r="E29" s="195"/>
      <c r="F29" s="195"/>
      <c r="G29" s="196"/>
    </row>
    <row r="30" spans="1:7" ht="51.75" customHeight="1" x14ac:dyDescent="0.25">
      <c r="A30" s="202"/>
      <c r="B30" s="211" t="s">
        <v>434</v>
      </c>
      <c r="C30" s="195"/>
      <c r="D30" s="195"/>
      <c r="E30" s="195"/>
      <c r="F30" s="195"/>
      <c r="G30" s="196"/>
    </row>
    <row r="31" spans="1:7" ht="38.25" customHeight="1" x14ac:dyDescent="0.25">
      <c r="A31" s="202"/>
      <c r="B31" s="192" t="s">
        <v>360</v>
      </c>
      <c r="C31" s="193"/>
      <c r="D31" s="193"/>
      <c r="E31" s="193"/>
      <c r="F31" s="193"/>
      <c r="G31" s="194"/>
    </row>
    <row r="32" spans="1:7" ht="58.5" customHeight="1" x14ac:dyDescent="0.25">
      <c r="A32" s="202"/>
      <c r="B32" s="192" t="s">
        <v>361</v>
      </c>
      <c r="C32" s="193"/>
      <c r="D32" s="193"/>
      <c r="E32" s="193"/>
      <c r="F32" s="193"/>
      <c r="G32" s="194"/>
    </row>
    <row r="33" spans="1:7" ht="48.75" customHeight="1" thickBot="1" x14ac:dyDescent="0.3">
      <c r="A33" s="210"/>
      <c r="B33" s="212" t="s">
        <v>495</v>
      </c>
      <c r="C33" s="213"/>
      <c r="D33" s="213"/>
      <c r="E33" s="213"/>
      <c r="F33" s="213"/>
      <c r="G33" s="214"/>
    </row>
  </sheetData>
  <mergeCells count="28">
    <mergeCell ref="A28:A33"/>
    <mergeCell ref="B28:G28"/>
    <mergeCell ref="B29:G29"/>
    <mergeCell ref="B30:G30"/>
    <mergeCell ref="B33:G33"/>
    <mergeCell ref="B32:G32"/>
    <mergeCell ref="A10:A13"/>
    <mergeCell ref="B9:G9"/>
    <mergeCell ref="A17:A19"/>
    <mergeCell ref="B17:G17"/>
    <mergeCell ref="B18:G18"/>
    <mergeCell ref="B19:G19"/>
    <mergeCell ref="B13:G13"/>
    <mergeCell ref="B10:G10"/>
    <mergeCell ref="B11:G11"/>
    <mergeCell ref="B12:G12"/>
    <mergeCell ref="B20:G20"/>
    <mergeCell ref="B31:G31"/>
    <mergeCell ref="B15:G15"/>
    <mergeCell ref="B14:G14"/>
    <mergeCell ref="B21:G21"/>
    <mergeCell ref="B16:G16"/>
    <mergeCell ref="E1:G1"/>
    <mergeCell ref="B8:G8"/>
    <mergeCell ref="B5:C5"/>
    <mergeCell ref="A3:G3"/>
    <mergeCell ref="A4:G4"/>
    <mergeCell ref="A6:G6"/>
  </mergeCells>
  <phoneticPr fontId="8" type="noConversion"/>
  <pageMargins left="0.51181102362204722" right="0.11811023622047245" top="0.35433070866141736" bottom="0.35433070866141736" header="0.31496062992125984" footer="0.31496062992125984"/>
  <pageSetup paperSize="9" scale="5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="75" zoomScaleNormal="75" workbookViewId="0">
      <selection activeCell="B3" sqref="B3:D4"/>
    </sheetView>
  </sheetViews>
  <sheetFormatPr defaultRowHeight="15.75" x14ac:dyDescent="0.25"/>
  <cols>
    <col min="1" max="1" width="5" style="1" customWidth="1"/>
    <col min="2" max="2" width="65.25" style="4" customWidth="1"/>
    <col min="3" max="3" width="18.5" style="4" customWidth="1"/>
    <col min="4" max="4" width="16.375" style="4" customWidth="1"/>
    <col min="5" max="16384" width="9" style="4"/>
  </cols>
  <sheetData>
    <row r="1" spans="1:4" x14ac:dyDescent="0.25">
      <c r="A1" s="129"/>
      <c r="B1" s="129"/>
      <c r="C1" s="289" t="s">
        <v>229</v>
      </c>
      <c r="D1" s="290"/>
    </row>
    <row r="2" spans="1:4" ht="18.75" customHeight="1" x14ac:dyDescent="0.25">
      <c r="A2" s="5"/>
      <c r="B2" s="2"/>
      <c r="C2" s="289" t="s">
        <v>228</v>
      </c>
      <c r="D2" s="290"/>
    </row>
    <row r="3" spans="1:4" ht="17.25" customHeight="1" x14ac:dyDescent="0.25">
      <c r="B3" s="185" t="s">
        <v>193</v>
      </c>
      <c r="C3" s="185"/>
      <c r="D3" s="185"/>
    </row>
    <row r="4" spans="1:4" ht="42.75" customHeight="1" x14ac:dyDescent="0.25">
      <c r="B4" s="185"/>
      <c r="C4" s="185"/>
      <c r="D4" s="185"/>
    </row>
    <row r="5" spans="1:4" s="3" customFormat="1" ht="18.75" x14ac:dyDescent="0.25">
      <c r="A5" s="14"/>
      <c r="B5" s="42"/>
      <c r="C5" s="42"/>
      <c r="D5" s="42"/>
    </row>
    <row r="6" spans="1:4" s="3" customFormat="1" ht="35.25" customHeight="1" x14ac:dyDescent="0.25">
      <c r="A6" s="254" t="s">
        <v>364</v>
      </c>
      <c r="B6" s="226" t="s">
        <v>222</v>
      </c>
      <c r="C6" s="226" t="s">
        <v>225</v>
      </c>
      <c r="D6" s="226" t="s">
        <v>224</v>
      </c>
    </row>
    <row r="7" spans="1:4" s="3" customFormat="1" ht="36.75" customHeight="1" x14ac:dyDescent="0.25">
      <c r="A7" s="254"/>
      <c r="B7" s="226"/>
      <c r="C7" s="226"/>
      <c r="D7" s="226"/>
    </row>
    <row r="8" spans="1:4" s="3" customFormat="1" ht="37.5" customHeight="1" x14ac:dyDescent="0.25">
      <c r="A8" s="254"/>
      <c r="B8" s="226"/>
      <c r="C8" s="226"/>
      <c r="D8" s="226"/>
    </row>
    <row r="9" spans="1:4" s="3" customFormat="1" ht="21.75" customHeight="1" x14ac:dyDescent="0.25">
      <c r="A9" s="43">
        <v>1</v>
      </c>
      <c r="B9" s="22">
        <v>2</v>
      </c>
      <c r="C9" s="22">
        <v>3</v>
      </c>
      <c r="D9" s="22">
        <v>4</v>
      </c>
    </row>
    <row r="10" spans="1:4" s="3" customFormat="1" ht="39.75" customHeight="1" x14ac:dyDescent="0.25">
      <c r="A10" s="43"/>
      <c r="B10" s="133" t="s">
        <v>149</v>
      </c>
      <c r="C10" s="113">
        <v>400</v>
      </c>
      <c r="D10" s="22" t="s">
        <v>425</v>
      </c>
    </row>
    <row r="11" spans="1:4" s="13" customFormat="1" ht="37.5" x14ac:dyDescent="0.25">
      <c r="A11" s="132">
        <v>1</v>
      </c>
      <c r="B11" s="133" t="s">
        <v>248</v>
      </c>
      <c r="C11" s="113">
        <v>1000</v>
      </c>
      <c r="D11" s="22" t="s">
        <v>425</v>
      </c>
    </row>
    <row r="12" spans="1:4" s="13" customFormat="1" ht="37.5" x14ac:dyDescent="0.25">
      <c r="A12" s="132">
        <v>2</v>
      </c>
      <c r="B12" s="48" t="s">
        <v>27</v>
      </c>
      <c r="C12" s="139">
        <v>100</v>
      </c>
      <c r="D12" s="22" t="s">
        <v>425</v>
      </c>
    </row>
    <row r="13" spans="1:4" s="13" customFormat="1" ht="37.5" x14ac:dyDescent="0.25">
      <c r="A13" s="132">
        <v>3</v>
      </c>
      <c r="B13" s="48" t="s">
        <v>28</v>
      </c>
      <c r="C13" s="139">
        <v>300</v>
      </c>
      <c r="D13" s="22" t="s">
        <v>425</v>
      </c>
    </row>
    <row r="14" spans="1:4" s="13" customFormat="1" ht="37.5" x14ac:dyDescent="0.25">
      <c r="A14" s="132">
        <v>4</v>
      </c>
      <c r="B14" s="48" t="s">
        <v>29</v>
      </c>
      <c r="C14" s="139">
        <v>300</v>
      </c>
      <c r="D14" s="22" t="s">
        <v>425</v>
      </c>
    </row>
    <row r="15" spans="1:4" ht="18.75" x14ac:dyDescent="0.25">
      <c r="A15" s="55"/>
      <c r="B15" s="48" t="s">
        <v>252</v>
      </c>
      <c r="C15" s="139">
        <f>SUM(C10:C14)</f>
        <v>2100</v>
      </c>
      <c r="D15" s="22"/>
    </row>
    <row r="16" spans="1:4" s="141" customFormat="1" ht="18.75" x14ac:dyDescent="0.25">
      <c r="A16" s="140"/>
      <c r="C16" s="144"/>
      <c r="D16" s="142"/>
    </row>
    <row r="17" spans="1:4" s="141" customFormat="1" ht="18.75" x14ac:dyDescent="0.25">
      <c r="A17" s="140"/>
      <c r="C17" s="144"/>
      <c r="D17" s="142"/>
    </row>
    <row r="18" spans="1:4" s="141" customFormat="1" ht="18.75" x14ac:dyDescent="0.25">
      <c r="A18" s="140"/>
      <c r="C18" s="144"/>
      <c r="D18" s="142"/>
    </row>
    <row r="19" spans="1:4" s="141" customFormat="1" ht="18.75" x14ac:dyDescent="0.25">
      <c r="A19" s="140"/>
      <c r="C19" s="144"/>
    </row>
    <row r="20" spans="1:4" s="141" customFormat="1" ht="18.75" x14ac:dyDescent="0.25">
      <c r="A20" s="140"/>
      <c r="C20" s="144"/>
    </row>
    <row r="21" spans="1:4" s="141" customFormat="1" ht="18.75" x14ac:dyDescent="0.25">
      <c r="A21" s="140"/>
      <c r="C21" s="144"/>
    </row>
    <row r="22" spans="1:4" s="141" customFormat="1" ht="18.75" x14ac:dyDescent="0.25">
      <c r="A22" s="140"/>
      <c r="C22" s="144"/>
    </row>
    <row r="23" spans="1:4" s="141" customFormat="1" ht="18.75" x14ac:dyDescent="0.25">
      <c r="A23" s="140"/>
      <c r="C23" s="144"/>
    </row>
    <row r="24" spans="1:4" s="141" customFormat="1" ht="18.75" x14ac:dyDescent="0.25">
      <c r="A24" s="140"/>
      <c r="C24" s="144"/>
    </row>
    <row r="25" spans="1:4" s="141" customFormat="1" ht="18.75" x14ac:dyDescent="0.25">
      <c r="A25" s="140"/>
      <c r="C25" s="144"/>
    </row>
    <row r="26" spans="1:4" s="141" customFormat="1" ht="18.75" x14ac:dyDescent="0.25">
      <c r="A26" s="140"/>
      <c r="C26" s="144"/>
    </row>
    <row r="27" spans="1:4" s="141" customFormat="1" ht="18.75" x14ac:dyDescent="0.25">
      <c r="A27" s="140"/>
      <c r="C27" s="144"/>
    </row>
    <row r="28" spans="1:4" s="141" customFormat="1" ht="18.75" x14ac:dyDescent="0.25">
      <c r="A28" s="140"/>
      <c r="C28" s="144"/>
    </row>
    <row r="29" spans="1:4" s="141" customFormat="1" ht="18.75" x14ac:dyDescent="0.25">
      <c r="A29" s="140"/>
      <c r="C29" s="144"/>
    </row>
    <row r="30" spans="1:4" s="141" customFormat="1" ht="18.75" x14ac:dyDescent="0.25">
      <c r="A30" s="140"/>
      <c r="C30" s="144"/>
    </row>
    <row r="31" spans="1:4" s="141" customFormat="1" ht="18.75" x14ac:dyDescent="0.25">
      <c r="A31" s="140"/>
      <c r="C31" s="144"/>
    </row>
    <row r="32" spans="1:4" s="141" customFormat="1" ht="18.75" x14ac:dyDescent="0.25">
      <c r="A32" s="140"/>
      <c r="C32" s="144"/>
    </row>
    <row r="33" spans="1:3" s="141" customFormat="1" ht="18.75" x14ac:dyDescent="0.25">
      <c r="A33" s="140"/>
      <c r="C33" s="144"/>
    </row>
    <row r="34" spans="1:3" s="141" customFormat="1" ht="18.75" x14ac:dyDescent="0.25">
      <c r="A34" s="140"/>
      <c r="C34" s="144"/>
    </row>
    <row r="35" spans="1:3" s="141" customFormat="1" ht="18.75" x14ac:dyDescent="0.25">
      <c r="A35" s="140"/>
      <c r="C35" s="144"/>
    </row>
    <row r="36" spans="1:3" s="141" customFormat="1" ht="18.75" x14ac:dyDescent="0.25">
      <c r="A36" s="140"/>
      <c r="C36" s="144"/>
    </row>
    <row r="37" spans="1:3" s="141" customFormat="1" ht="18.75" x14ac:dyDescent="0.25">
      <c r="A37" s="140"/>
      <c r="C37" s="144"/>
    </row>
    <row r="38" spans="1:3" s="141" customFormat="1" ht="18.75" x14ac:dyDescent="0.25">
      <c r="A38" s="140"/>
      <c r="C38" s="144"/>
    </row>
    <row r="39" spans="1:3" s="141" customFormat="1" ht="18.75" x14ac:dyDescent="0.25">
      <c r="A39" s="140"/>
      <c r="C39" s="144"/>
    </row>
    <row r="40" spans="1:3" s="141" customFormat="1" ht="18.75" x14ac:dyDescent="0.25">
      <c r="A40" s="140"/>
      <c r="C40" s="144"/>
    </row>
    <row r="41" spans="1:3" s="141" customFormat="1" ht="18.75" x14ac:dyDescent="0.25">
      <c r="A41" s="140"/>
      <c r="C41" s="144"/>
    </row>
    <row r="42" spans="1:3" s="141" customFormat="1" x14ac:dyDescent="0.25">
      <c r="A42" s="143"/>
    </row>
    <row r="43" spans="1:3" s="141" customFormat="1" x14ac:dyDescent="0.25">
      <c r="A43" s="143"/>
    </row>
  </sheetData>
  <mergeCells count="7">
    <mergeCell ref="C1:D1"/>
    <mergeCell ref="C2:D2"/>
    <mergeCell ref="B3:D4"/>
    <mergeCell ref="A6:A8"/>
    <mergeCell ref="B6:B8"/>
    <mergeCell ref="C6:C8"/>
    <mergeCell ref="D6:D8"/>
  </mergeCells>
  <phoneticPr fontId="8" type="noConversion"/>
  <pageMargins left="0.70866141732283472" right="0.70866141732283472" top="0.74803149606299213" bottom="0.55118110236220474" header="0.31496062992125984" footer="0.31496062992125984"/>
  <pageSetup paperSize="9" scale="78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opLeftCell="A25" zoomScale="75" zoomScaleNormal="75" workbookViewId="0">
      <selection sqref="A1:J1"/>
    </sheetView>
  </sheetViews>
  <sheetFormatPr defaultRowHeight="15.75" x14ac:dyDescent="0.25"/>
  <cols>
    <col min="1" max="1" width="3.875" style="4" customWidth="1"/>
    <col min="2" max="2" width="32.75" style="1" customWidth="1"/>
    <col min="3" max="3" width="34.125" style="1" customWidth="1"/>
    <col min="4" max="4" width="12.875" style="4" customWidth="1"/>
    <col min="5" max="5" width="13.875" style="4" customWidth="1"/>
    <col min="6" max="10" width="15.625" style="4" customWidth="1"/>
    <col min="11" max="16384" width="9" style="4"/>
  </cols>
  <sheetData>
    <row r="1" spans="1:11" x14ac:dyDescent="0.25">
      <c r="A1" s="255" t="s">
        <v>150</v>
      </c>
      <c r="B1" s="255"/>
      <c r="C1" s="255"/>
      <c r="D1" s="255"/>
      <c r="E1" s="255"/>
      <c r="F1" s="255"/>
      <c r="G1" s="255"/>
      <c r="H1" s="255"/>
      <c r="I1" s="255"/>
      <c r="J1" s="255"/>
      <c r="K1" s="161"/>
    </row>
    <row r="2" spans="1:11" x14ac:dyDescent="0.25">
      <c r="A2" s="2"/>
      <c r="B2" s="162"/>
      <c r="C2" s="162"/>
      <c r="D2" s="160"/>
      <c r="E2" s="160"/>
      <c r="F2" s="160"/>
      <c r="G2" s="160"/>
      <c r="H2" s="231" t="s">
        <v>228</v>
      </c>
      <c r="I2" s="231"/>
      <c r="J2" s="231"/>
      <c r="K2" s="6"/>
    </row>
    <row r="3" spans="1:11" x14ac:dyDescent="0.25">
      <c r="C3" s="170"/>
      <c r="D3" s="7"/>
      <c r="F3" s="7"/>
      <c r="G3" s="7"/>
      <c r="H3" s="7"/>
      <c r="I3" s="7"/>
      <c r="J3" s="7"/>
    </row>
    <row r="4" spans="1:11" s="3" customFormat="1" ht="18.75" x14ac:dyDescent="0.25">
      <c r="A4" s="186" t="s">
        <v>166</v>
      </c>
      <c r="B4" s="186"/>
      <c r="C4" s="186"/>
      <c r="D4" s="186"/>
      <c r="E4" s="186"/>
      <c r="F4" s="186"/>
      <c r="G4" s="186"/>
      <c r="H4" s="186"/>
      <c r="I4" s="186"/>
      <c r="J4" s="186"/>
    </row>
    <row r="5" spans="1:11" s="10" customFormat="1" ht="18.75" x14ac:dyDescent="0.3">
      <c r="A5" s="253" t="s">
        <v>462</v>
      </c>
      <c r="B5" s="253"/>
      <c r="C5" s="253"/>
      <c r="D5" s="253"/>
      <c r="E5" s="253"/>
      <c r="F5" s="253"/>
      <c r="G5" s="253"/>
      <c r="H5" s="253"/>
      <c r="I5" s="253"/>
      <c r="J5" s="253"/>
      <c r="K5" s="2"/>
    </row>
    <row r="6" spans="1:11" s="10" customFormat="1" ht="18.75" x14ac:dyDescent="0.25">
      <c r="A6" s="41"/>
      <c r="B6" s="185"/>
      <c r="C6" s="185"/>
      <c r="D6" s="185"/>
      <c r="E6" s="185"/>
      <c r="F6" s="185"/>
      <c r="G6" s="185"/>
      <c r="H6" s="185"/>
      <c r="I6" s="185"/>
      <c r="J6" s="185"/>
      <c r="K6" s="2"/>
    </row>
    <row r="7" spans="1:11" s="3" customFormat="1" ht="18.75" x14ac:dyDescent="0.25">
      <c r="A7" s="14"/>
      <c r="B7" s="14"/>
      <c r="C7" s="14"/>
      <c r="D7" s="42"/>
      <c r="E7" s="42"/>
      <c r="F7" s="42"/>
      <c r="G7" s="42"/>
      <c r="H7" s="42"/>
      <c r="I7" s="42"/>
      <c r="J7" s="42"/>
    </row>
    <row r="8" spans="1:11" s="5" customFormat="1" ht="18.75" x14ac:dyDescent="0.25">
      <c r="A8" s="226" t="s">
        <v>364</v>
      </c>
      <c r="B8" s="226" t="s">
        <v>152</v>
      </c>
      <c r="C8" s="226" t="s">
        <v>153</v>
      </c>
      <c r="D8" s="226" t="s">
        <v>154</v>
      </c>
      <c r="E8" s="226" t="s">
        <v>165</v>
      </c>
      <c r="F8" s="226" t="s">
        <v>155</v>
      </c>
      <c r="G8" s="226"/>
      <c r="H8" s="226"/>
      <c r="I8" s="226"/>
      <c r="J8" s="226"/>
    </row>
    <row r="9" spans="1:11" s="5" customFormat="1" ht="108" customHeight="1" x14ac:dyDescent="0.25">
      <c r="A9" s="226"/>
      <c r="B9" s="226"/>
      <c r="C9" s="226"/>
      <c r="D9" s="226"/>
      <c r="E9" s="226"/>
      <c r="F9" s="22" t="s">
        <v>370</v>
      </c>
      <c r="G9" s="22" t="s">
        <v>389</v>
      </c>
      <c r="H9" s="22" t="s">
        <v>390</v>
      </c>
      <c r="I9" s="22" t="s">
        <v>391</v>
      </c>
      <c r="J9" s="22" t="s">
        <v>392</v>
      </c>
    </row>
    <row r="10" spans="1:11" s="5" customFormat="1" ht="18.75" x14ac:dyDescent="0.25">
      <c r="A10" s="22">
        <v>1</v>
      </c>
      <c r="B10" s="22">
        <v>2</v>
      </c>
      <c r="C10" s="22">
        <v>3</v>
      </c>
      <c r="D10" s="22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22">
        <v>10</v>
      </c>
    </row>
    <row r="11" spans="1:11" s="5" customFormat="1" ht="112.5" x14ac:dyDescent="0.25">
      <c r="A11" s="294">
        <v>1</v>
      </c>
      <c r="B11" s="294" t="s">
        <v>167</v>
      </c>
      <c r="C11" s="22" t="s">
        <v>168</v>
      </c>
      <c r="D11" s="22" t="s">
        <v>158</v>
      </c>
      <c r="E11" s="171">
        <v>41</v>
      </c>
      <c r="F11" s="171">
        <v>48</v>
      </c>
      <c r="G11" s="171">
        <v>54</v>
      </c>
      <c r="H11" s="171">
        <v>61</v>
      </c>
      <c r="I11" s="171">
        <v>70</v>
      </c>
      <c r="J11" s="171">
        <v>75</v>
      </c>
    </row>
    <row r="12" spans="1:11" s="5" customFormat="1" ht="150" x14ac:dyDescent="0.25">
      <c r="A12" s="295"/>
      <c r="B12" s="295"/>
      <c r="C12" s="22" t="s">
        <v>169</v>
      </c>
      <c r="D12" s="22" t="s">
        <v>158</v>
      </c>
      <c r="E12" s="171">
        <v>94.6</v>
      </c>
      <c r="F12" s="171">
        <v>100</v>
      </c>
      <c r="G12" s="171">
        <v>100</v>
      </c>
      <c r="H12" s="171">
        <v>100</v>
      </c>
      <c r="I12" s="171">
        <v>100</v>
      </c>
      <c r="J12" s="171">
        <v>100</v>
      </c>
    </row>
    <row r="13" spans="1:11" s="5" customFormat="1" ht="112.5" x14ac:dyDescent="0.25">
      <c r="A13" s="295"/>
      <c r="B13" s="295"/>
      <c r="C13" s="22" t="s">
        <v>175</v>
      </c>
      <c r="D13" s="22" t="s">
        <v>176</v>
      </c>
      <c r="E13" s="173">
        <v>0</v>
      </c>
      <c r="F13" s="173">
        <v>0</v>
      </c>
      <c r="G13" s="173">
        <v>0</v>
      </c>
      <c r="H13" s="173">
        <v>0</v>
      </c>
      <c r="I13" s="173">
        <v>0</v>
      </c>
      <c r="J13" s="173">
        <v>0</v>
      </c>
    </row>
    <row r="14" spans="1:11" s="5" customFormat="1" ht="168.75" x14ac:dyDescent="0.25">
      <c r="A14" s="295"/>
      <c r="B14" s="295"/>
      <c r="C14" s="22" t="s">
        <v>177</v>
      </c>
      <c r="D14" s="22" t="s">
        <v>158</v>
      </c>
      <c r="E14" s="171">
        <v>96.3</v>
      </c>
      <c r="F14" s="171">
        <v>99.1</v>
      </c>
      <c r="G14" s="171">
        <v>100</v>
      </c>
      <c r="H14" s="171">
        <v>100</v>
      </c>
      <c r="I14" s="171">
        <v>100</v>
      </c>
      <c r="J14" s="171">
        <v>100</v>
      </c>
    </row>
    <row r="15" spans="1:11" s="3" customFormat="1" ht="131.25" x14ac:dyDescent="0.25">
      <c r="A15" s="296"/>
      <c r="B15" s="260"/>
      <c r="C15" s="22" t="s">
        <v>170</v>
      </c>
      <c r="D15" s="22" t="s">
        <v>158</v>
      </c>
      <c r="E15" s="172">
        <v>100</v>
      </c>
      <c r="F15" s="172">
        <v>100</v>
      </c>
      <c r="G15" s="172">
        <v>100</v>
      </c>
      <c r="H15" s="172">
        <v>100</v>
      </c>
      <c r="I15" s="172">
        <v>100</v>
      </c>
      <c r="J15" s="172">
        <v>100</v>
      </c>
    </row>
    <row r="16" spans="1:11" s="3" customFormat="1" ht="75" x14ac:dyDescent="0.25">
      <c r="A16" s="291">
        <v>2</v>
      </c>
      <c r="B16" s="226" t="s">
        <v>171</v>
      </c>
      <c r="C16" s="22" t="s">
        <v>172</v>
      </c>
      <c r="D16" s="150" t="s">
        <v>158</v>
      </c>
      <c r="E16" s="169">
        <v>100</v>
      </c>
      <c r="F16" s="169">
        <v>100</v>
      </c>
      <c r="G16" s="169">
        <v>100</v>
      </c>
      <c r="H16" s="169">
        <v>100</v>
      </c>
      <c r="I16" s="169">
        <v>100</v>
      </c>
      <c r="J16" s="169">
        <v>100</v>
      </c>
    </row>
    <row r="17" spans="1:10" s="3" customFormat="1" ht="75" x14ac:dyDescent="0.25">
      <c r="A17" s="292"/>
      <c r="B17" s="293"/>
      <c r="C17" s="22" t="s">
        <v>173</v>
      </c>
      <c r="D17" s="22" t="s">
        <v>174</v>
      </c>
      <c r="E17" s="171">
        <v>14</v>
      </c>
      <c r="F17" s="171">
        <v>18</v>
      </c>
      <c r="G17" s="171">
        <v>19.5</v>
      </c>
      <c r="H17" s="171">
        <v>21</v>
      </c>
      <c r="I17" s="171">
        <v>23</v>
      </c>
      <c r="J17" s="171">
        <v>23.2</v>
      </c>
    </row>
    <row r="18" spans="1:10" s="3" customFormat="1" x14ac:dyDescent="0.25">
      <c r="B18" s="5"/>
      <c r="C18" s="5"/>
    </row>
    <row r="19" spans="1:10" s="3" customFormat="1" x14ac:dyDescent="0.25">
      <c r="B19" s="5"/>
      <c r="C19" s="5"/>
    </row>
  </sheetData>
  <mergeCells count="15">
    <mergeCell ref="A16:A17"/>
    <mergeCell ref="B16:B17"/>
    <mergeCell ref="A1:J1"/>
    <mergeCell ref="H2:J2"/>
    <mergeCell ref="A4:J4"/>
    <mergeCell ref="A5:J5"/>
    <mergeCell ref="A11:A15"/>
    <mergeCell ref="B11:B15"/>
    <mergeCell ref="B6:J6"/>
    <mergeCell ref="A8:A9"/>
    <mergeCell ref="F8:J8"/>
    <mergeCell ref="B8:B9"/>
    <mergeCell ref="C8:C9"/>
    <mergeCell ref="D8:D9"/>
    <mergeCell ref="E8:E9"/>
  </mergeCells>
  <phoneticPr fontId="8" type="noConversion"/>
  <pageMargins left="0.27559055118110237" right="0.23622047244094491" top="0.15748031496062992" bottom="0.19685039370078741" header="0.31496062992125984" footer="0.31496062992125984"/>
  <pageSetup paperSize="9" scale="7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9" zoomScale="80" zoomScaleNormal="80" workbookViewId="0">
      <selection activeCell="B21" sqref="B21:G21"/>
    </sheetView>
  </sheetViews>
  <sheetFormatPr defaultRowHeight="15.75" x14ac:dyDescent="0.25"/>
  <cols>
    <col min="1" max="1" width="30.125" style="10" customWidth="1"/>
    <col min="2" max="2" width="20.125" style="10" customWidth="1"/>
    <col min="3" max="3" width="12.875" style="10" customWidth="1"/>
    <col min="4" max="5" width="12.75" style="10" customWidth="1"/>
    <col min="6" max="6" width="12.875" style="10" customWidth="1"/>
    <col min="7" max="7" width="12.375" style="10" customWidth="1"/>
    <col min="8" max="16384" width="9" style="10"/>
  </cols>
  <sheetData>
    <row r="1" spans="1:12" ht="15.75" customHeight="1" x14ac:dyDescent="0.25">
      <c r="A1" s="8"/>
      <c r="E1" s="230" t="s">
        <v>61</v>
      </c>
      <c r="F1" s="230"/>
      <c r="G1" s="230"/>
    </row>
    <row r="2" spans="1:12" ht="66.75" customHeight="1" x14ac:dyDescent="0.25">
      <c r="A2" s="8"/>
      <c r="E2" s="231" t="s">
        <v>337</v>
      </c>
      <c r="F2" s="232"/>
      <c r="G2" s="232"/>
    </row>
    <row r="3" spans="1:12" ht="18.75" customHeight="1" x14ac:dyDescent="0.25">
      <c r="A3" s="186" t="s">
        <v>473</v>
      </c>
      <c r="B3" s="186"/>
      <c r="C3" s="186"/>
      <c r="D3" s="186"/>
      <c r="E3" s="186"/>
      <c r="F3" s="186"/>
      <c r="G3" s="186"/>
    </row>
    <row r="4" spans="1:12" ht="24" customHeight="1" x14ac:dyDescent="0.25">
      <c r="A4" s="185" t="s">
        <v>474</v>
      </c>
      <c r="B4" s="185"/>
      <c r="C4" s="185"/>
      <c r="D4" s="185"/>
      <c r="E4" s="185"/>
      <c r="F4" s="185"/>
      <c r="G4" s="185"/>
      <c r="H4" s="2"/>
      <c r="I4" s="2"/>
      <c r="J4" s="2"/>
      <c r="K4" s="2"/>
      <c r="L4" s="2"/>
    </row>
    <row r="5" spans="1:12" ht="12" customHeight="1" x14ac:dyDescent="0.25">
      <c r="A5" s="185"/>
      <c r="B5" s="185"/>
      <c r="C5" s="185"/>
      <c r="D5" s="185"/>
      <c r="E5" s="185"/>
      <c r="F5" s="185"/>
      <c r="G5" s="185"/>
      <c r="H5" s="2"/>
      <c r="I5" s="2"/>
      <c r="J5" s="2"/>
      <c r="K5" s="2"/>
      <c r="L5" s="2"/>
    </row>
    <row r="6" spans="1:12" ht="16.5" customHeight="1" x14ac:dyDescent="0.25">
      <c r="A6" s="188" t="s">
        <v>488</v>
      </c>
      <c r="B6" s="188"/>
      <c r="C6" s="188"/>
      <c r="D6" s="188"/>
      <c r="E6" s="188"/>
      <c r="F6" s="188"/>
      <c r="G6" s="188"/>
    </row>
    <row r="7" spans="1:12" ht="19.5" thickBot="1" x14ac:dyDescent="0.35">
      <c r="A7" s="17"/>
      <c r="B7" s="15"/>
      <c r="C7" s="15"/>
      <c r="D7" s="15"/>
      <c r="E7" s="15"/>
      <c r="F7" s="15"/>
      <c r="G7" s="15"/>
    </row>
    <row r="8" spans="1:12" ht="29.25" customHeight="1" x14ac:dyDescent="0.25">
      <c r="A8" s="18" t="s">
        <v>405</v>
      </c>
      <c r="B8" s="217" t="s">
        <v>489</v>
      </c>
      <c r="C8" s="217"/>
      <c r="D8" s="217"/>
      <c r="E8" s="217"/>
      <c r="F8" s="217"/>
      <c r="G8" s="218"/>
    </row>
    <row r="9" spans="1:12" ht="213.75" customHeight="1" x14ac:dyDescent="0.25">
      <c r="A9" s="19" t="s">
        <v>499</v>
      </c>
      <c r="B9" s="297" t="s">
        <v>477</v>
      </c>
      <c r="C9" s="297"/>
      <c r="D9" s="297"/>
      <c r="E9" s="297"/>
      <c r="F9" s="297"/>
      <c r="G9" s="298"/>
    </row>
    <row r="10" spans="1:12" ht="63.75" customHeight="1" x14ac:dyDescent="0.25">
      <c r="A10" s="221" t="s">
        <v>400</v>
      </c>
      <c r="B10" s="215" t="s">
        <v>475</v>
      </c>
      <c r="C10" s="215"/>
      <c r="D10" s="215"/>
      <c r="E10" s="215"/>
      <c r="F10" s="215"/>
      <c r="G10" s="216"/>
    </row>
    <row r="11" spans="1:12" ht="89.25" customHeight="1" x14ac:dyDescent="0.25">
      <c r="A11" s="221"/>
      <c r="B11" s="267" t="s">
        <v>332</v>
      </c>
      <c r="C11" s="268"/>
      <c r="D11" s="268"/>
      <c r="E11" s="268"/>
      <c r="F11" s="268"/>
      <c r="G11" s="269"/>
      <c r="H11" s="108"/>
      <c r="I11" s="108"/>
      <c r="J11" s="108"/>
      <c r="K11" s="108"/>
    </row>
    <row r="12" spans="1:12" ht="101.25" customHeight="1" x14ac:dyDescent="0.25">
      <c r="A12" s="20" t="s">
        <v>401</v>
      </c>
      <c r="B12" s="215" t="s">
        <v>500</v>
      </c>
      <c r="C12" s="215"/>
      <c r="D12" s="215"/>
      <c r="E12" s="215"/>
      <c r="F12" s="215"/>
      <c r="G12" s="216"/>
    </row>
    <row r="13" spans="1:12" ht="41.25" customHeight="1" x14ac:dyDescent="0.25">
      <c r="A13" s="20" t="s">
        <v>402</v>
      </c>
      <c r="B13" s="226" t="s">
        <v>384</v>
      </c>
      <c r="C13" s="226"/>
      <c r="D13" s="226"/>
      <c r="E13" s="226"/>
      <c r="F13" s="226"/>
      <c r="G13" s="227"/>
    </row>
    <row r="14" spans="1:12" ht="34.5" customHeight="1" x14ac:dyDescent="0.25">
      <c r="A14" s="19" t="s">
        <v>403</v>
      </c>
      <c r="B14" s="219" t="s">
        <v>406</v>
      </c>
      <c r="C14" s="219"/>
      <c r="D14" s="219"/>
      <c r="E14" s="219"/>
      <c r="F14" s="219"/>
      <c r="G14" s="220"/>
    </row>
    <row r="15" spans="1:12" s="8" customFormat="1" ht="27.75" customHeight="1" x14ac:dyDescent="0.25">
      <c r="A15" s="19"/>
      <c r="B15" s="21" t="s">
        <v>383</v>
      </c>
      <c r="C15" s="22" t="s">
        <v>380</v>
      </c>
      <c r="D15" s="22" t="s">
        <v>385</v>
      </c>
      <c r="E15" s="22" t="s">
        <v>386</v>
      </c>
      <c r="F15" s="22" t="s">
        <v>387</v>
      </c>
      <c r="G15" s="23" t="s">
        <v>388</v>
      </c>
    </row>
    <row r="16" spans="1:12" s="8" customFormat="1" ht="39" customHeight="1" x14ac:dyDescent="0.25">
      <c r="A16" s="24" t="s">
        <v>382</v>
      </c>
      <c r="B16" s="25">
        <f>SUM(C16:G16)</f>
        <v>1285160</v>
      </c>
      <c r="C16" s="26">
        <f>SUM(C17:C20)</f>
        <v>255659.4</v>
      </c>
      <c r="D16" s="26">
        <f>SUM(D17:D20)</f>
        <v>251872.4</v>
      </c>
      <c r="E16" s="26">
        <f>SUM(E17:E20)</f>
        <v>262773.59999999998</v>
      </c>
      <c r="F16" s="26">
        <f>SUM(F17:F20)</f>
        <v>258112.3</v>
      </c>
      <c r="G16" s="27">
        <f>SUM(G17:G20)</f>
        <v>256742.3</v>
      </c>
    </row>
    <row r="17" spans="1:7" s="8" customFormat="1" ht="61.5" customHeight="1" x14ac:dyDescent="0.25">
      <c r="A17" s="28" t="s">
        <v>398</v>
      </c>
      <c r="B17" s="25">
        <f>SUM(C17:G17)</f>
        <v>1285160</v>
      </c>
      <c r="C17" s="26">
        <f>'Приложение 1 к Подпрограмме 3'!F26</f>
        <v>255659.4</v>
      </c>
      <c r="D17" s="26">
        <f>'Приложение 1 к Подпрограмме 3'!G26</f>
        <v>251872.4</v>
      </c>
      <c r="E17" s="26">
        <f>'Приложение 1 к Подпрограмме 3'!H26</f>
        <v>262773.59999999998</v>
      </c>
      <c r="F17" s="26">
        <f>'Приложение 1 к Подпрограмме 3'!I26</f>
        <v>258112.3</v>
      </c>
      <c r="G17" s="27">
        <f>'Приложение 1 к Подпрограмме 3'!J26</f>
        <v>256742.3</v>
      </c>
    </row>
    <row r="18" spans="1:7" s="8" customFormat="1" ht="36.75" customHeight="1" x14ac:dyDescent="0.25">
      <c r="A18" s="28" t="s">
        <v>421</v>
      </c>
      <c r="B18" s="25">
        <f>SUM(C18:G18)</f>
        <v>0</v>
      </c>
      <c r="C18" s="26"/>
      <c r="D18" s="26"/>
      <c r="E18" s="26"/>
      <c r="F18" s="26"/>
      <c r="G18" s="27"/>
    </row>
    <row r="19" spans="1:7" s="8" customFormat="1" ht="48.75" customHeight="1" x14ac:dyDescent="0.25">
      <c r="A19" s="28" t="s">
        <v>399</v>
      </c>
      <c r="B19" s="25">
        <f>SUM(C19:G19)</f>
        <v>0</v>
      </c>
      <c r="C19" s="26">
        <v>0</v>
      </c>
      <c r="D19" s="26">
        <v>0</v>
      </c>
      <c r="E19" s="26">
        <v>0</v>
      </c>
      <c r="F19" s="26">
        <v>0</v>
      </c>
      <c r="G19" s="27">
        <v>0</v>
      </c>
    </row>
    <row r="20" spans="1:7" s="8" customFormat="1" ht="36" customHeight="1" x14ac:dyDescent="0.25">
      <c r="A20" s="28" t="s">
        <v>378</v>
      </c>
      <c r="B20" s="25">
        <f>SUM(C20:G20)</f>
        <v>0</v>
      </c>
      <c r="C20" s="29"/>
      <c r="D20" s="29"/>
      <c r="E20" s="29"/>
      <c r="F20" s="29"/>
      <c r="G20" s="30"/>
    </row>
    <row r="21" spans="1:7" s="8" customFormat="1" ht="69.75" customHeight="1" x14ac:dyDescent="0.25">
      <c r="A21" s="112" t="s">
        <v>404</v>
      </c>
      <c r="B21" s="308" t="s">
        <v>94</v>
      </c>
      <c r="C21" s="309"/>
      <c r="D21" s="309"/>
      <c r="E21" s="309"/>
      <c r="F21" s="309"/>
      <c r="G21" s="310"/>
    </row>
    <row r="22" spans="1:7" s="8" customFormat="1" ht="54.75" customHeight="1" x14ac:dyDescent="0.25">
      <c r="A22" s="109"/>
      <c r="B22" s="303" t="s">
        <v>335</v>
      </c>
      <c r="C22" s="304"/>
      <c r="D22" s="304"/>
      <c r="E22" s="304"/>
      <c r="F22" s="304"/>
      <c r="G22" s="305"/>
    </row>
    <row r="23" spans="1:7" ht="65.25" customHeight="1" x14ac:dyDescent="0.25">
      <c r="A23" s="109"/>
      <c r="B23" s="306" t="s">
        <v>209</v>
      </c>
      <c r="C23" s="306"/>
      <c r="D23" s="306"/>
      <c r="E23" s="306"/>
      <c r="F23" s="306"/>
      <c r="G23" s="307"/>
    </row>
    <row r="24" spans="1:7" ht="78" customHeight="1" x14ac:dyDescent="0.25">
      <c r="A24" s="109"/>
      <c r="B24" s="301" t="s">
        <v>467</v>
      </c>
      <c r="C24" s="301"/>
      <c r="D24" s="301"/>
      <c r="E24" s="301"/>
      <c r="F24" s="301"/>
      <c r="G24" s="302"/>
    </row>
    <row r="25" spans="1:7" ht="50.25" customHeight="1" x14ac:dyDescent="0.25">
      <c r="A25" s="109"/>
      <c r="B25" s="215" t="s">
        <v>210</v>
      </c>
      <c r="C25" s="215"/>
      <c r="D25" s="215"/>
      <c r="E25" s="215"/>
      <c r="F25" s="215"/>
      <c r="G25" s="216"/>
    </row>
    <row r="26" spans="1:7" ht="93.75" customHeight="1" thickBot="1" x14ac:dyDescent="0.3">
      <c r="A26" s="110"/>
      <c r="B26" s="299" t="s">
        <v>208</v>
      </c>
      <c r="C26" s="299"/>
      <c r="D26" s="299"/>
      <c r="E26" s="299"/>
      <c r="F26" s="299"/>
      <c r="G26" s="300"/>
    </row>
  </sheetData>
  <mergeCells count="20">
    <mergeCell ref="B13:G13"/>
    <mergeCell ref="B10:G10"/>
    <mergeCell ref="A10:A11"/>
    <mergeCell ref="B12:G12"/>
    <mergeCell ref="B11:G11"/>
    <mergeCell ref="B26:G26"/>
    <mergeCell ref="B25:G25"/>
    <mergeCell ref="B24:G24"/>
    <mergeCell ref="B14:G14"/>
    <mergeCell ref="B22:G22"/>
    <mergeCell ref="B23:G23"/>
    <mergeCell ref="B21:G21"/>
    <mergeCell ref="B8:G8"/>
    <mergeCell ref="B9:G9"/>
    <mergeCell ref="E1:G1"/>
    <mergeCell ref="E2:G2"/>
    <mergeCell ref="A3:G3"/>
    <mergeCell ref="A5:G5"/>
    <mergeCell ref="A4:G4"/>
    <mergeCell ref="A6:G6"/>
  </mergeCells>
  <phoneticPr fontId="8" type="noConversion"/>
  <pageMargins left="0.51181102362204722" right="0.31496062992125984" top="0.35433070866141736" bottom="0.15748031496062992" header="0.31496062992125984" footer="0.31496062992125984"/>
  <pageSetup paperSize="9" scale="75" orientation="portrait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3" zoomScale="75" zoomScaleNormal="75" workbookViewId="0">
      <selection sqref="A1:K1"/>
    </sheetView>
  </sheetViews>
  <sheetFormatPr defaultRowHeight="15.75" x14ac:dyDescent="0.25"/>
  <cols>
    <col min="1" max="1" width="7" style="1" customWidth="1"/>
    <col min="2" max="2" width="57" style="4" customWidth="1"/>
    <col min="3" max="3" width="20.125" style="1" customWidth="1"/>
    <col min="4" max="4" width="20" style="1" customWidth="1"/>
    <col min="5" max="5" width="14.25" style="4" customWidth="1"/>
    <col min="6" max="6" width="11.375" style="4" customWidth="1"/>
    <col min="7" max="7" width="11.5" style="4" customWidth="1"/>
    <col min="8" max="8" width="11.875" style="4" customWidth="1"/>
    <col min="9" max="9" width="11.75" style="4" customWidth="1"/>
    <col min="10" max="10" width="11.875" style="4" customWidth="1"/>
    <col min="11" max="11" width="14.625" style="4" customWidth="1"/>
    <col min="12" max="16384" width="9" style="4"/>
  </cols>
  <sheetData>
    <row r="1" spans="1:14" x14ac:dyDescent="0.25">
      <c r="A1" s="255" t="s">
        <v>362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</row>
    <row r="2" spans="1:14" ht="18.75" customHeight="1" x14ac:dyDescent="0.25">
      <c r="A2" s="39"/>
      <c r="B2" s="2"/>
      <c r="C2" s="2"/>
      <c r="D2" s="2"/>
      <c r="E2" s="2"/>
      <c r="F2" s="231" t="s">
        <v>339</v>
      </c>
      <c r="G2" s="231"/>
      <c r="H2" s="231"/>
      <c r="I2" s="231"/>
      <c r="J2" s="231"/>
      <c r="K2" s="231"/>
    </row>
    <row r="3" spans="1:14" ht="24" customHeight="1" x14ac:dyDescent="0.25">
      <c r="B3" s="7"/>
      <c r="C3" s="7"/>
      <c r="D3" s="7"/>
      <c r="E3" s="7"/>
      <c r="F3" s="6"/>
      <c r="G3" s="6"/>
      <c r="H3" s="6"/>
      <c r="I3" s="6"/>
      <c r="J3" s="6"/>
      <c r="K3" s="6"/>
    </row>
    <row r="4" spans="1:14" s="3" customFormat="1" ht="18.75" x14ac:dyDescent="0.25">
      <c r="A4" s="186" t="s">
        <v>490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</row>
    <row r="5" spans="1:14" s="10" customFormat="1" ht="23.25" customHeight="1" x14ac:dyDescent="0.3">
      <c r="A5" s="253" t="s">
        <v>338</v>
      </c>
      <c r="B5" s="253"/>
      <c r="C5" s="253"/>
      <c r="D5" s="253"/>
      <c r="E5" s="253"/>
      <c r="F5" s="253"/>
      <c r="G5" s="253"/>
      <c r="H5" s="253"/>
      <c r="I5" s="253"/>
      <c r="J5" s="253"/>
      <c r="K5" s="40"/>
      <c r="L5" s="2"/>
      <c r="M5" s="2"/>
      <c r="N5" s="2"/>
    </row>
    <row r="6" spans="1:14" s="10" customFormat="1" ht="23.25" customHeight="1" x14ac:dyDescent="0.3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40"/>
      <c r="L6" s="2"/>
      <c r="M6" s="2"/>
      <c r="N6" s="2"/>
    </row>
    <row r="7" spans="1:14" s="3" customFormat="1" ht="18.75" x14ac:dyDescent="0.25">
      <c r="A7" s="14"/>
      <c r="B7" s="42"/>
      <c r="C7" s="14"/>
      <c r="D7" s="14"/>
      <c r="E7" s="42"/>
      <c r="F7" s="42"/>
      <c r="G7" s="42"/>
      <c r="H7" s="42"/>
      <c r="I7" s="42"/>
      <c r="J7" s="42"/>
      <c r="K7" s="42"/>
    </row>
    <row r="8" spans="1:14" s="3" customFormat="1" ht="35.25" customHeight="1" x14ac:dyDescent="0.25">
      <c r="A8" s="254" t="s">
        <v>364</v>
      </c>
      <c r="B8" s="226" t="s">
        <v>363</v>
      </c>
      <c r="C8" s="226" t="s">
        <v>365</v>
      </c>
      <c r="D8" s="226" t="s">
        <v>407</v>
      </c>
      <c r="E8" s="226" t="s">
        <v>448</v>
      </c>
      <c r="F8" s="226" t="s">
        <v>135</v>
      </c>
      <c r="G8" s="226"/>
      <c r="H8" s="226"/>
      <c r="I8" s="226"/>
      <c r="J8" s="226"/>
      <c r="K8" s="226" t="s">
        <v>409</v>
      </c>
    </row>
    <row r="9" spans="1:14" s="3" customFormat="1" ht="36.75" customHeight="1" x14ac:dyDescent="0.25">
      <c r="A9" s="254"/>
      <c r="B9" s="226"/>
      <c r="C9" s="226"/>
      <c r="D9" s="226"/>
      <c r="E9" s="226"/>
      <c r="F9" s="226"/>
      <c r="G9" s="226"/>
      <c r="H9" s="226"/>
      <c r="I9" s="226"/>
      <c r="J9" s="226"/>
      <c r="K9" s="226"/>
    </row>
    <row r="10" spans="1:14" s="3" customFormat="1" ht="37.5" customHeight="1" x14ac:dyDescent="0.25">
      <c r="A10" s="254"/>
      <c r="B10" s="226"/>
      <c r="C10" s="226"/>
      <c r="D10" s="226"/>
      <c r="E10" s="226"/>
      <c r="F10" s="22" t="s">
        <v>370</v>
      </c>
      <c r="G10" s="22" t="s">
        <v>389</v>
      </c>
      <c r="H10" s="22" t="s">
        <v>390</v>
      </c>
      <c r="I10" s="22" t="s">
        <v>391</v>
      </c>
      <c r="J10" s="22" t="s">
        <v>392</v>
      </c>
      <c r="K10" s="226"/>
    </row>
    <row r="11" spans="1:14" s="3" customFormat="1" ht="21.75" customHeight="1" x14ac:dyDescent="0.25">
      <c r="A11" s="43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</row>
    <row r="12" spans="1:14" s="11" customFormat="1" ht="56.25" customHeight="1" x14ac:dyDescent="0.25">
      <c r="A12" s="44"/>
      <c r="B12" s="311" t="s">
        <v>340</v>
      </c>
      <c r="C12" s="311"/>
      <c r="D12" s="311"/>
      <c r="E12" s="311"/>
      <c r="F12" s="311"/>
      <c r="G12" s="311"/>
      <c r="H12" s="311"/>
      <c r="I12" s="311"/>
      <c r="J12" s="311"/>
      <c r="K12" s="311"/>
    </row>
    <row r="13" spans="1:14" s="3" customFormat="1" ht="90.75" customHeight="1" x14ac:dyDescent="0.25">
      <c r="A13" s="52" t="s">
        <v>366</v>
      </c>
      <c r="B13" s="53" t="s">
        <v>55</v>
      </c>
      <c r="C13" s="45" t="s">
        <v>395</v>
      </c>
      <c r="D13" s="153" t="s">
        <v>130</v>
      </c>
      <c r="E13" s="46">
        <f>SUM(F13:J13)</f>
        <v>170590.5</v>
      </c>
      <c r="F13" s="46">
        <v>34118.1</v>
      </c>
      <c r="G13" s="46">
        <v>34118.1</v>
      </c>
      <c r="H13" s="46">
        <v>34118.1</v>
      </c>
      <c r="I13" s="46">
        <v>34118.1</v>
      </c>
      <c r="J13" s="46">
        <v>34118.1</v>
      </c>
      <c r="K13" s="22" t="s">
        <v>425</v>
      </c>
    </row>
    <row r="14" spans="1:14" s="3" customFormat="1" ht="91.5" customHeight="1" x14ac:dyDescent="0.25">
      <c r="A14" s="124" t="s">
        <v>470</v>
      </c>
      <c r="B14" s="53" t="s">
        <v>56</v>
      </c>
      <c r="C14" s="125" t="s">
        <v>395</v>
      </c>
      <c r="D14" s="153" t="s">
        <v>109</v>
      </c>
      <c r="E14" s="126">
        <f>SUM(F14:J14)</f>
        <v>627779.5</v>
      </c>
      <c r="F14" s="126">
        <v>125605.9</v>
      </c>
      <c r="G14" s="126">
        <v>125355.9</v>
      </c>
      <c r="H14" s="126">
        <v>125605.9</v>
      </c>
      <c r="I14" s="126">
        <v>125605.9</v>
      </c>
      <c r="J14" s="126">
        <v>125605.9</v>
      </c>
      <c r="K14" s="22" t="s">
        <v>341</v>
      </c>
    </row>
    <row r="15" spans="1:14" s="3" customFormat="1" ht="111" customHeight="1" x14ac:dyDescent="0.25">
      <c r="A15" s="52" t="s">
        <v>437</v>
      </c>
      <c r="B15" s="53" t="s">
        <v>57</v>
      </c>
      <c r="C15" s="125" t="s">
        <v>395</v>
      </c>
      <c r="D15" s="153" t="s">
        <v>110</v>
      </c>
      <c r="E15" s="126">
        <f>SUM(F15:J15)</f>
        <v>461992</v>
      </c>
      <c r="F15" s="126">
        <v>92398.399999999994</v>
      </c>
      <c r="G15" s="126">
        <v>92398.399999999994</v>
      </c>
      <c r="H15" s="126">
        <v>92398.399999999994</v>
      </c>
      <c r="I15" s="126">
        <v>92398.399999999994</v>
      </c>
      <c r="J15" s="126">
        <v>92398.399999999994</v>
      </c>
      <c r="K15" s="22" t="s">
        <v>449</v>
      </c>
    </row>
    <row r="16" spans="1:14" s="3" customFormat="1" ht="47.25" customHeight="1" x14ac:dyDescent="0.25">
      <c r="A16" s="44"/>
      <c r="B16" s="235" t="s">
        <v>368</v>
      </c>
      <c r="C16" s="235"/>
      <c r="D16" s="47"/>
      <c r="E16" s="54">
        <f t="shared" ref="E16:J16" si="0">SUM(E13:E15)</f>
        <v>1260362</v>
      </c>
      <c r="F16" s="54">
        <f t="shared" si="0"/>
        <v>252122.4</v>
      </c>
      <c r="G16" s="54">
        <f t="shared" si="0"/>
        <v>251872.4</v>
      </c>
      <c r="H16" s="54">
        <f t="shared" si="0"/>
        <v>252122.4</v>
      </c>
      <c r="I16" s="54">
        <f t="shared" si="0"/>
        <v>252122.4</v>
      </c>
      <c r="J16" s="54">
        <f t="shared" si="0"/>
        <v>252122.4</v>
      </c>
      <c r="K16" s="47"/>
    </row>
    <row r="17" spans="1:11" s="3" customFormat="1" ht="41.25" customHeight="1" x14ac:dyDescent="0.25">
      <c r="A17" s="44"/>
      <c r="B17" s="48" t="s">
        <v>410</v>
      </c>
      <c r="C17" s="48"/>
      <c r="D17" s="47"/>
      <c r="E17" s="46">
        <f t="shared" ref="E17:J17" si="1">SUM(E13:E15)</f>
        <v>1260362</v>
      </c>
      <c r="F17" s="46">
        <f>SUM(F13:F15)</f>
        <v>252122.4</v>
      </c>
      <c r="G17" s="46">
        <f t="shared" si="1"/>
        <v>251872.4</v>
      </c>
      <c r="H17" s="46">
        <f t="shared" si="1"/>
        <v>252122.4</v>
      </c>
      <c r="I17" s="46">
        <f t="shared" si="1"/>
        <v>252122.4</v>
      </c>
      <c r="J17" s="46">
        <f t="shared" si="1"/>
        <v>252122.4</v>
      </c>
      <c r="K17" s="47"/>
    </row>
    <row r="18" spans="1:11" s="13" customFormat="1" ht="65.25" customHeight="1" x14ac:dyDescent="0.25">
      <c r="A18" s="55"/>
      <c r="B18" s="245" t="s">
        <v>450</v>
      </c>
      <c r="C18" s="246"/>
      <c r="D18" s="246"/>
      <c r="E18" s="246"/>
      <c r="F18" s="246"/>
      <c r="G18" s="246"/>
      <c r="H18" s="246"/>
      <c r="I18" s="246"/>
      <c r="J18" s="246"/>
      <c r="K18" s="247"/>
    </row>
    <row r="19" spans="1:11" s="13" customFormat="1" ht="128.25" customHeight="1" x14ac:dyDescent="0.25">
      <c r="A19" s="96" t="s">
        <v>367</v>
      </c>
      <c r="B19" s="45" t="s">
        <v>92</v>
      </c>
      <c r="C19" s="45" t="s">
        <v>395</v>
      </c>
      <c r="D19" s="153" t="s">
        <v>111</v>
      </c>
      <c r="E19" s="46">
        <f>SUM(F19:J19)</f>
        <v>800</v>
      </c>
      <c r="F19" s="46">
        <v>800</v>
      </c>
      <c r="G19" s="46">
        <v>0</v>
      </c>
      <c r="H19" s="46">
        <v>0</v>
      </c>
      <c r="I19" s="46">
        <v>0</v>
      </c>
      <c r="J19" s="46">
        <v>0</v>
      </c>
      <c r="K19" s="22" t="s">
        <v>425</v>
      </c>
    </row>
    <row r="20" spans="1:11" s="13" customFormat="1" ht="112.5" x14ac:dyDescent="0.25">
      <c r="A20" s="127" t="s">
        <v>381</v>
      </c>
      <c r="B20" s="146" t="s">
        <v>47</v>
      </c>
      <c r="C20" s="125" t="s">
        <v>395</v>
      </c>
      <c r="D20" s="153" t="s">
        <v>112</v>
      </c>
      <c r="E20" s="126">
        <f>SUM(F20:J20)</f>
        <v>8138.3</v>
      </c>
      <c r="F20" s="126">
        <v>737</v>
      </c>
      <c r="G20" s="126">
        <v>0</v>
      </c>
      <c r="H20" s="126">
        <v>6031.3</v>
      </c>
      <c r="I20" s="126">
        <v>1370</v>
      </c>
      <c r="J20" s="126">
        <v>0</v>
      </c>
      <c r="K20" s="36" t="s">
        <v>341</v>
      </c>
    </row>
    <row r="21" spans="1:11" s="13" customFormat="1" ht="131.25" x14ac:dyDescent="0.25">
      <c r="A21" s="124" t="s">
        <v>428</v>
      </c>
      <c r="B21" s="146" t="s">
        <v>45</v>
      </c>
      <c r="C21" s="125" t="s">
        <v>395</v>
      </c>
      <c r="D21" s="153" t="s">
        <v>113</v>
      </c>
      <c r="E21" s="126">
        <f>SUM(F21:J21)</f>
        <v>10859.699999999999</v>
      </c>
      <c r="F21" s="126">
        <v>1500</v>
      </c>
      <c r="G21" s="126">
        <v>0</v>
      </c>
      <c r="H21" s="126">
        <v>3119.9</v>
      </c>
      <c r="I21" s="126">
        <v>3119.9</v>
      </c>
      <c r="J21" s="126">
        <v>3119.9</v>
      </c>
      <c r="K21" s="22" t="s">
        <v>449</v>
      </c>
    </row>
    <row r="22" spans="1:11" s="13" customFormat="1" ht="124.5" customHeight="1" x14ac:dyDescent="0.25">
      <c r="A22" s="124" t="s">
        <v>455</v>
      </c>
      <c r="B22" s="146" t="s">
        <v>46</v>
      </c>
      <c r="C22" s="125" t="s">
        <v>395</v>
      </c>
      <c r="D22" s="153" t="s">
        <v>114</v>
      </c>
      <c r="E22" s="126">
        <f>SUM(F22:J22)</f>
        <v>5000</v>
      </c>
      <c r="F22" s="126">
        <v>500</v>
      </c>
      <c r="G22" s="126">
        <v>0</v>
      </c>
      <c r="H22" s="126">
        <v>1500</v>
      </c>
      <c r="I22" s="126">
        <v>1500</v>
      </c>
      <c r="J22" s="126">
        <v>1500</v>
      </c>
      <c r="K22" s="22" t="s">
        <v>449</v>
      </c>
    </row>
    <row r="23" spans="1:11" s="13" customFormat="1" ht="26.45" customHeight="1" x14ac:dyDescent="0.25">
      <c r="A23" s="44"/>
      <c r="B23" s="235" t="s">
        <v>369</v>
      </c>
      <c r="C23" s="235"/>
      <c r="D23" s="47"/>
      <c r="E23" s="54">
        <f t="shared" ref="E23:J23" si="2">E19+E20+E21+E22</f>
        <v>24798</v>
      </c>
      <c r="F23" s="54">
        <f t="shared" si="2"/>
        <v>3537</v>
      </c>
      <c r="G23" s="54">
        <f t="shared" si="2"/>
        <v>0</v>
      </c>
      <c r="H23" s="54">
        <f t="shared" si="2"/>
        <v>10651.2</v>
      </c>
      <c r="I23" s="54">
        <f t="shared" si="2"/>
        <v>5989.9</v>
      </c>
      <c r="J23" s="54">
        <f t="shared" si="2"/>
        <v>4619.8999999999996</v>
      </c>
      <c r="K23" s="47"/>
    </row>
    <row r="24" spans="1:11" s="13" customFormat="1" ht="37.5" customHeight="1" x14ac:dyDescent="0.25">
      <c r="A24" s="44"/>
      <c r="B24" s="48" t="s">
        <v>410</v>
      </c>
      <c r="C24" s="48"/>
      <c r="D24" s="47"/>
      <c r="E24" s="46">
        <f t="shared" ref="E24:J24" si="3">E19+E20+E21+E22</f>
        <v>24798</v>
      </c>
      <c r="F24" s="46">
        <f t="shared" si="3"/>
        <v>3537</v>
      </c>
      <c r="G24" s="46">
        <f t="shared" si="3"/>
        <v>0</v>
      </c>
      <c r="H24" s="46">
        <f t="shared" si="3"/>
        <v>10651.2</v>
      </c>
      <c r="I24" s="46">
        <f t="shared" si="3"/>
        <v>5989.9</v>
      </c>
      <c r="J24" s="46">
        <f t="shared" si="3"/>
        <v>4619.8999999999996</v>
      </c>
      <c r="K24" s="47"/>
    </row>
    <row r="25" spans="1:11" s="13" customFormat="1" ht="26.45" customHeight="1" x14ac:dyDescent="0.25">
      <c r="A25" s="55"/>
      <c r="B25" s="56" t="s">
        <v>342</v>
      </c>
      <c r="C25" s="57"/>
      <c r="D25" s="58"/>
      <c r="E25" s="59">
        <f t="shared" ref="E25:J26" si="4">E16+E23</f>
        <v>1285160</v>
      </c>
      <c r="F25" s="59">
        <f t="shared" si="4"/>
        <v>255659.4</v>
      </c>
      <c r="G25" s="59">
        <f t="shared" si="4"/>
        <v>251872.4</v>
      </c>
      <c r="H25" s="59">
        <f t="shared" si="4"/>
        <v>262773.59999999998</v>
      </c>
      <c r="I25" s="59">
        <f t="shared" si="4"/>
        <v>258112.3</v>
      </c>
      <c r="J25" s="59">
        <f t="shared" si="4"/>
        <v>256742.3</v>
      </c>
      <c r="K25" s="60"/>
    </row>
    <row r="26" spans="1:11" s="11" customFormat="1" ht="35.25" customHeight="1" x14ac:dyDescent="0.25">
      <c r="A26" s="47"/>
      <c r="B26" s="48" t="s">
        <v>410</v>
      </c>
      <c r="C26" s="48"/>
      <c r="D26" s="47"/>
      <c r="E26" s="50">
        <f t="shared" si="4"/>
        <v>1285160</v>
      </c>
      <c r="F26" s="50">
        <f t="shared" si="4"/>
        <v>255659.4</v>
      </c>
      <c r="G26" s="50">
        <f t="shared" si="4"/>
        <v>251872.4</v>
      </c>
      <c r="H26" s="50">
        <f t="shared" si="4"/>
        <v>262773.59999999998</v>
      </c>
      <c r="I26" s="50">
        <f t="shared" si="4"/>
        <v>258112.3</v>
      </c>
      <c r="J26" s="50">
        <f t="shared" si="4"/>
        <v>256742.3</v>
      </c>
      <c r="K26" s="47"/>
    </row>
    <row r="27" spans="1:11" s="13" customFormat="1" x14ac:dyDescent="0.25">
      <c r="A27" s="12"/>
      <c r="C27" s="12"/>
      <c r="D27" s="12"/>
    </row>
    <row r="28" spans="1:11" s="3" customFormat="1" x14ac:dyDescent="0.25">
      <c r="A28" s="5"/>
      <c r="C28" s="5"/>
      <c r="D28" s="5"/>
    </row>
    <row r="29" spans="1:11" s="3" customFormat="1" x14ac:dyDescent="0.25">
      <c r="A29" s="5"/>
      <c r="C29" s="5"/>
      <c r="D29" s="5"/>
    </row>
    <row r="30" spans="1:11" s="3" customFormat="1" x14ac:dyDescent="0.25">
      <c r="A30" s="5"/>
      <c r="C30" s="5"/>
      <c r="D30" s="5"/>
    </row>
    <row r="31" spans="1:11" s="3" customFormat="1" x14ac:dyDescent="0.25">
      <c r="A31" s="5"/>
      <c r="C31" s="5"/>
      <c r="D31" s="5"/>
    </row>
    <row r="32" spans="1:11" s="3" customFormat="1" x14ac:dyDescent="0.25">
      <c r="A32" s="5"/>
      <c r="C32" s="5"/>
      <c r="D32" s="5"/>
    </row>
    <row r="33" spans="1:4" s="3" customFormat="1" x14ac:dyDescent="0.25">
      <c r="A33" s="5"/>
      <c r="C33" s="5"/>
      <c r="D33" s="5"/>
    </row>
    <row r="34" spans="1:4" s="3" customFormat="1" x14ac:dyDescent="0.25">
      <c r="A34" s="5"/>
      <c r="C34" s="5"/>
      <c r="D34" s="5"/>
    </row>
    <row r="35" spans="1:4" s="3" customFormat="1" x14ac:dyDescent="0.25">
      <c r="A35" s="5"/>
      <c r="C35" s="5"/>
      <c r="D35" s="5"/>
    </row>
    <row r="36" spans="1:4" s="3" customFormat="1" x14ac:dyDescent="0.25">
      <c r="A36" s="5"/>
      <c r="C36" s="5"/>
      <c r="D36" s="5"/>
    </row>
    <row r="37" spans="1:4" s="3" customFormat="1" x14ac:dyDescent="0.25">
      <c r="A37" s="5"/>
      <c r="C37" s="5"/>
      <c r="D37" s="5"/>
    </row>
    <row r="38" spans="1:4" s="3" customFormat="1" x14ac:dyDescent="0.25">
      <c r="A38" s="5"/>
      <c r="C38" s="5"/>
      <c r="D38" s="5"/>
    </row>
  </sheetData>
  <mergeCells count="15">
    <mergeCell ref="A8:A10"/>
    <mergeCell ref="A1:K1"/>
    <mergeCell ref="F2:K2"/>
    <mergeCell ref="A4:K4"/>
    <mergeCell ref="A5:J5"/>
    <mergeCell ref="B8:B10"/>
    <mergeCell ref="C8:C10"/>
    <mergeCell ref="B23:C23"/>
    <mergeCell ref="B18:K18"/>
    <mergeCell ref="E8:E10"/>
    <mergeCell ref="F8:J9"/>
    <mergeCell ref="K8:K10"/>
    <mergeCell ref="D8:D10"/>
    <mergeCell ref="B12:K12"/>
    <mergeCell ref="B16:C16"/>
  </mergeCells>
  <phoneticPr fontId="8" type="noConversion"/>
  <pageMargins left="0.31496062992125984" right="0.19685039370078741" top="0.15748031496062992" bottom="0.35433070866141736" header="0.31496062992125984" footer="0.31496062992125984"/>
  <pageSetup paperSize="9" scale="70" orientation="landscape" vertic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zoomScale="75" zoomScaleNormal="75" workbookViewId="0">
      <selection activeCell="C1" sqref="C1:D1"/>
    </sheetView>
  </sheetViews>
  <sheetFormatPr defaultRowHeight="15.75" x14ac:dyDescent="0.25"/>
  <cols>
    <col min="1" max="1" width="5" style="1" customWidth="1"/>
    <col min="2" max="2" width="65.25" style="4" customWidth="1"/>
    <col min="3" max="3" width="19.125" style="4" customWidth="1"/>
    <col min="4" max="4" width="17" style="4" customWidth="1"/>
    <col min="5" max="16384" width="9" style="4"/>
  </cols>
  <sheetData>
    <row r="1" spans="1:4" x14ac:dyDescent="0.25">
      <c r="A1" s="129"/>
      <c r="B1" s="129"/>
      <c r="C1" s="255" t="s">
        <v>226</v>
      </c>
      <c r="D1" s="256"/>
    </row>
    <row r="2" spans="1:4" ht="18.75" customHeight="1" x14ac:dyDescent="0.25">
      <c r="A2" s="39"/>
      <c r="B2" s="2"/>
      <c r="C2" s="255" t="s">
        <v>30</v>
      </c>
      <c r="D2" s="256"/>
    </row>
    <row r="3" spans="1:4" ht="17.25" customHeight="1" x14ac:dyDescent="0.25">
      <c r="B3" s="185" t="s">
        <v>144</v>
      </c>
      <c r="C3" s="257"/>
      <c r="D3" s="257"/>
    </row>
    <row r="4" spans="1:4" ht="94.5" customHeight="1" x14ac:dyDescent="0.25">
      <c r="B4" s="257"/>
      <c r="C4" s="257"/>
      <c r="D4" s="257"/>
    </row>
    <row r="5" spans="1:4" s="3" customFormat="1" ht="18.75" x14ac:dyDescent="0.25">
      <c r="A5" s="14"/>
      <c r="B5" s="42"/>
      <c r="C5" s="42"/>
      <c r="D5" s="42"/>
    </row>
    <row r="6" spans="1:4" s="3" customFormat="1" ht="35.25" customHeight="1" x14ac:dyDescent="0.25">
      <c r="A6" s="254" t="s">
        <v>364</v>
      </c>
      <c r="B6" s="226" t="s">
        <v>222</v>
      </c>
      <c r="C6" s="226" t="s">
        <v>225</v>
      </c>
      <c r="D6" s="226" t="s">
        <v>224</v>
      </c>
    </row>
    <row r="7" spans="1:4" s="3" customFormat="1" ht="36.75" customHeight="1" x14ac:dyDescent="0.25">
      <c r="A7" s="254"/>
      <c r="B7" s="226"/>
      <c r="C7" s="226"/>
      <c r="D7" s="226"/>
    </row>
    <row r="8" spans="1:4" s="3" customFormat="1" ht="37.5" customHeight="1" x14ac:dyDescent="0.25">
      <c r="A8" s="254"/>
      <c r="B8" s="226"/>
      <c r="C8" s="226"/>
      <c r="D8" s="226"/>
    </row>
    <row r="9" spans="1:4" s="3" customFormat="1" ht="21.75" customHeight="1" x14ac:dyDescent="0.25">
      <c r="A9" s="43">
        <v>1</v>
      </c>
      <c r="B9" s="22">
        <v>2</v>
      </c>
      <c r="C9" s="22">
        <v>3</v>
      </c>
      <c r="D9" s="22">
        <v>4</v>
      </c>
    </row>
    <row r="10" spans="1:4" s="13" customFormat="1" ht="37.5" x14ac:dyDescent="0.25">
      <c r="A10" s="132">
        <v>1</v>
      </c>
      <c r="B10" s="133" t="s">
        <v>95</v>
      </c>
      <c r="C10" s="134">
        <v>400</v>
      </c>
      <c r="D10" s="22" t="s">
        <v>425</v>
      </c>
    </row>
    <row r="11" spans="1:4" s="13" customFormat="1" ht="37.5" x14ac:dyDescent="0.25">
      <c r="A11" s="132">
        <v>2</v>
      </c>
      <c r="B11" s="133" t="s">
        <v>96</v>
      </c>
      <c r="C11" s="134">
        <v>400</v>
      </c>
      <c r="D11" s="22" t="s">
        <v>425</v>
      </c>
    </row>
    <row r="12" spans="1:4" s="3" customFormat="1" ht="18.75" x14ac:dyDescent="0.25">
      <c r="A12" s="132"/>
      <c r="B12" s="133" t="s">
        <v>310</v>
      </c>
      <c r="C12" s="145">
        <f>SUM(C10:C11)</f>
        <v>800</v>
      </c>
      <c r="D12" s="22"/>
    </row>
    <row r="13" spans="1:4" s="3" customFormat="1" x14ac:dyDescent="0.25">
      <c r="A13" s="5"/>
    </row>
    <row r="14" spans="1:4" s="3" customFormat="1" x14ac:dyDescent="0.25">
      <c r="A14" s="5"/>
    </row>
    <row r="15" spans="1:4" s="3" customFormat="1" x14ac:dyDescent="0.25">
      <c r="A15" s="5"/>
    </row>
    <row r="16" spans="1:4" s="3" customFormat="1" x14ac:dyDescent="0.25">
      <c r="A16" s="5"/>
    </row>
    <row r="17" spans="1:1" s="3" customFormat="1" x14ac:dyDescent="0.25">
      <c r="A17" s="5"/>
    </row>
  </sheetData>
  <mergeCells count="7">
    <mergeCell ref="C1:D1"/>
    <mergeCell ref="C2:D2"/>
    <mergeCell ref="B3:D4"/>
    <mergeCell ref="A6:A8"/>
    <mergeCell ref="B6:B8"/>
    <mergeCell ref="C6:C8"/>
    <mergeCell ref="D6:D8"/>
  </mergeCells>
  <phoneticPr fontId="8" type="noConversion"/>
  <pageMargins left="0.70866141732283472" right="0.31496062992125984" top="0.74803149606299213" bottom="0.74803149606299213" header="0.31496062992125984" footer="0.31496062992125984"/>
  <pageSetup paperSize="9" scale="78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75" zoomScaleNormal="75" workbookViewId="0">
      <selection activeCell="C1" sqref="C1:D1"/>
    </sheetView>
  </sheetViews>
  <sheetFormatPr defaultRowHeight="15.75" x14ac:dyDescent="0.25"/>
  <cols>
    <col min="1" max="1" width="5" style="1" customWidth="1"/>
    <col min="2" max="2" width="55.875" style="4" customWidth="1"/>
    <col min="3" max="3" width="17.125" style="4" customWidth="1"/>
    <col min="4" max="4" width="17.375" style="4" customWidth="1"/>
    <col min="5" max="16384" width="9" style="4"/>
  </cols>
  <sheetData>
    <row r="1" spans="1:4" x14ac:dyDescent="0.25">
      <c r="A1" s="129"/>
      <c r="B1" s="129"/>
      <c r="C1" s="255" t="s">
        <v>229</v>
      </c>
      <c r="D1" s="256"/>
    </row>
    <row r="2" spans="1:4" ht="18.75" customHeight="1" x14ac:dyDescent="0.25">
      <c r="A2" s="39"/>
      <c r="B2" s="2"/>
      <c r="C2" s="255" t="s">
        <v>30</v>
      </c>
      <c r="D2" s="256"/>
    </row>
    <row r="3" spans="1:4" ht="17.25" customHeight="1" x14ac:dyDescent="0.25">
      <c r="B3" s="185" t="s">
        <v>48</v>
      </c>
      <c r="C3" s="257"/>
      <c r="D3" s="257"/>
    </row>
    <row r="4" spans="1:4" ht="96.6" customHeight="1" x14ac:dyDescent="0.25">
      <c r="B4" s="257"/>
      <c r="C4" s="257"/>
      <c r="D4" s="257"/>
    </row>
    <row r="5" spans="1:4" s="3" customFormat="1" ht="18.75" x14ac:dyDescent="0.25">
      <c r="A5" s="14"/>
      <c r="B5" s="42"/>
      <c r="C5" s="42"/>
      <c r="D5" s="42"/>
    </row>
    <row r="6" spans="1:4" s="3" customFormat="1" ht="35.25" customHeight="1" x14ac:dyDescent="0.25">
      <c r="A6" s="254" t="s">
        <v>364</v>
      </c>
      <c r="B6" s="226" t="s">
        <v>222</v>
      </c>
      <c r="C6" s="226" t="s">
        <v>225</v>
      </c>
      <c r="D6" s="226" t="s">
        <v>224</v>
      </c>
    </row>
    <row r="7" spans="1:4" s="3" customFormat="1" ht="36.75" customHeight="1" x14ac:dyDescent="0.25">
      <c r="A7" s="254"/>
      <c r="B7" s="226"/>
      <c r="C7" s="226"/>
      <c r="D7" s="226"/>
    </row>
    <row r="8" spans="1:4" s="3" customFormat="1" ht="37.5" customHeight="1" x14ac:dyDescent="0.25">
      <c r="A8" s="254"/>
      <c r="B8" s="226"/>
      <c r="C8" s="226"/>
      <c r="D8" s="226"/>
    </row>
    <row r="9" spans="1:4" s="3" customFormat="1" ht="21.75" customHeight="1" x14ac:dyDescent="0.25">
      <c r="A9" s="43">
        <v>1</v>
      </c>
      <c r="B9" s="22">
        <v>2</v>
      </c>
      <c r="C9" s="22">
        <v>3</v>
      </c>
      <c r="D9" s="22">
        <v>4</v>
      </c>
    </row>
    <row r="10" spans="1:4" s="13" customFormat="1" ht="37.5" x14ac:dyDescent="0.25">
      <c r="A10" s="132">
        <v>1</v>
      </c>
      <c r="B10" s="133" t="s">
        <v>31</v>
      </c>
      <c r="C10" s="134">
        <v>257</v>
      </c>
      <c r="D10" s="22" t="s">
        <v>341</v>
      </c>
    </row>
    <row r="11" spans="1:4" s="13" customFormat="1" ht="37.5" x14ac:dyDescent="0.25">
      <c r="A11" s="132">
        <v>2</v>
      </c>
      <c r="B11" s="133" t="s">
        <v>32</v>
      </c>
      <c r="C11" s="134">
        <v>480</v>
      </c>
      <c r="D11" s="22" t="s">
        <v>341</v>
      </c>
    </row>
    <row r="12" spans="1:4" ht="18.75" x14ac:dyDescent="0.25">
      <c r="A12" s="132"/>
      <c r="B12" s="48" t="s">
        <v>252</v>
      </c>
      <c r="C12" s="136">
        <f>SUM(C10:C11)</f>
        <v>737</v>
      </c>
      <c r="D12" s="136"/>
    </row>
  </sheetData>
  <mergeCells count="7">
    <mergeCell ref="C1:D1"/>
    <mergeCell ref="C2:D2"/>
    <mergeCell ref="B3:D4"/>
    <mergeCell ref="A6:A8"/>
    <mergeCell ref="B6:B8"/>
    <mergeCell ref="C6:C8"/>
    <mergeCell ref="D6:D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="75" zoomScaleNormal="75" workbookViewId="0">
      <selection activeCell="C1" sqref="C1:D1"/>
    </sheetView>
  </sheetViews>
  <sheetFormatPr defaultRowHeight="15.75" x14ac:dyDescent="0.25"/>
  <cols>
    <col min="1" max="1" width="5" style="1" customWidth="1"/>
    <col min="2" max="2" width="60.125" style="4" customWidth="1"/>
    <col min="3" max="3" width="18.25" style="4" customWidth="1"/>
    <col min="4" max="4" width="17" style="4" customWidth="1"/>
    <col min="5" max="16384" width="9" style="4"/>
  </cols>
  <sheetData>
    <row r="1" spans="1:4" x14ac:dyDescent="0.25">
      <c r="A1" s="129"/>
      <c r="B1" s="129"/>
      <c r="C1" s="255" t="s">
        <v>37</v>
      </c>
      <c r="D1" s="256"/>
    </row>
    <row r="2" spans="1:4" ht="18.75" customHeight="1" x14ac:dyDescent="0.25">
      <c r="A2" s="39"/>
      <c r="B2" s="2"/>
      <c r="C2" s="255" t="s">
        <v>30</v>
      </c>
      <c r="D2" s="256"/>
    </row>
    <row r="3" spans="1:4" ht="17.25" customHeight="1" x14ac:dyDescent="0.25">
      <c r="B3" s="185" t="s">
        <v>44</v>
      </c>
      <c r="C3" s="257"/>
      <c r="D3" s="257"/>
    </row>
    <row r="4" spans="1:4" ht="120.75" customHeight="1" x14ac:dyDescent="0.25">
      <c r="B4" s="257"/>
      <c r="C4" s="257"/>
      <c r="D4" s="257"/>
    </row>
    <row r="5" spans="1:4" s="3" customFormat="1" ht="18.75" x14ac:dyDescent="0.25">
      <c r="A5" s="14"/>
      <c r="B5" s="42"/>
      <c r="C5" s="42"/>
      <c r="D5" s="42"/>
    </row>
    <row r="6" spans="1:4" s="3" customFormat="1" ht="35.25" customHeight="1" x14ac:dyDescent="0.25">
      <c r="A6" s="254" t="s">
        <v>364</v>
      </c>
      <c r="B6" s="226" t="s">
        <v>222</v>
      </c>
      <c r="C6" s="226" t="s">
        <v>225</v>
      </c>
      <c r="D6" s="226" t="s">
        <v>224</v>
      </c>
    </row>
    <row r="7" spans="1:4" s="3" customFormat="1" ht="36.75" customHeight="1" x14ac:dyDescent="0.25">
      <c r="A7" s="254"/>
      <c r="B7" s="226"/>
      <c r="C7" s="226"/>
      <c r="D7" s="226"/>
    </row>
    <row r="8" spans="1:4" s="3" customFormat="1" ht="37.5" customHeight="1" x14ac:dyDescent="0.25">
      <c r="A8" s="254"/>
      <c r="B8" s="226"/>
      <c r="C8" s="226"/>
      <c r="D8" s="226"/>
    </row>
    <row r="9" spans="1:4" s="3" customFormat="1" ht="21.75" customHeight="1" x14ac:dyDescent="0.25">
      <c r="A9" s="43">
        <v>1</v>
      </c>
      <c r="B9" s="22">
        <v>2</v>
      </c>
      <c r="C9" s="22">
        <v>3</v>
      </c>
      <c r="D9" s="22">
        <v>4</v>
      </c>
    </row>
    <row r="10" spans="1:4" s="13" customFormat="1" ht="75" x14ac:dyDescent="0.25">
      <c r="A10" s="132">
        <v>1</v>
      </c>
      <c r="B10" s="133" t="s">
        <v>33</v>
      </c>
      <c r="C10" s="134">
        <v>150</v>
      </c>
      <c r="D10" s="22" t="s">
        <v>449</v>
      </c>
    </row>
    <row r="11" spans="1:4" s="13" customFormat="1" ht="75" x14ac:dyDescent="0.25">
      <c r="A11" s="132">
        <v>2</v>
      </c>
      <c r="B11" s="133" t="s">
        <v>34</v>
      </c>
      <c r="C11" s="134">
        <v>400</v>
      </c>
      <c r="D11" s="22" t="s">
        <v>449</v>
      </c>
    </row>
    <row r="12" spans="1:4" s="13" customFormat="1" ht="75" x14ac:dyDescent="0.25">
      <c r="A12" s="132">
        <v>3</v>
      </c>
      <c r="B12" s="133" t="s">
        <v>35</v>
      </c>
      <c r="C12" s="134">
        <v>300</v>
      </c>
      <c r="D12" s="22" t="s">
        <v>449</v>
      </c>
    </row>
    <row r="13" spans="1:4" s="13" customFormat="1" ht="75" x14ac:dyDescent="0.25">
      <c r="A13" s="132">
        <v>4</v>
      </c>
      <c r="B13" s="133" t="s">
        <v>40</v>
      </c>
      <c r="C13" s="134">
        <v>100</v>
      </c>
      <c r="D13" s="22" t="s">
        <v>449</v>
      </c>
    </row>
    <row r="14" spans="1:4" s="13" customFormat="1" ht="75" x14ac:dyDescent="0.25">
      <c r="A14" s="132">
        <v>5</v>
      </c>
      <c r="B14" s="133" t="s">
        <v>36</v>
      </c>
      <c r="C14" s="134">
        <v>300</v>
      </c>
      <c r="D14" s="22" t="s">
        <v>449</v>
      </c>
    </row>
    <row r="15" spans="1:4" s="13" customFormat="1" ht="75" x14ac:dyDescent="0.25">
      <c r="A15" s="132">
        <v>6</v>
      </c>
      <c r="B15" s="133" t="s">
        <v>41</v>
      </c>
      <c r="C15" s="134">
        <v>250</v>
      </c>
      <c r="D15" s="22" t="s">
        <v>449</v>
      </c>
    </row>
    <row r="16" spans="1:4" ht="18.75" x14ac:dyDescent="0.25">
      <c r="A16" s="132"/>
      <c r="B16" s="48" t="s">
        <v>252</v>
      </c>
      <c r="C16" s="136">
        <f>SUM(C10:C15)</f>
        <v>1500</v>
      </c>
      <c r="D16" s="136"/>
    </row>
  </sheetData>
  <mergeCells count="7">
    <mergeCell ref="C1:D1"/>
    <mergeCell ref="C2:D2"/>
    <mergeCell ref="B3:D4"/>
    <mergeCell ref="A6:A8"/>
    <mergeCell ref="B6:B8"/>
    <mergeCell ref="C6:C8"/>
    <mergeCell ref="D6:D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zoomScale="75" zoomScaleNormal="75" workbookViewId="0">
      <selection activeCell="C1" sqref="C1:D1"/>
    </sheetView>
  </sheetViews>
  <sheetFormatPr defaultRowHeight="15.75" x14ac:dyDescent="0.25"/>
  <cols>
    <col min="1" max="1" width="5" style="1" customWidth="1"/>
    <col min="2" max="2" width="60.625" style="4" customWidth="1"/>
    <col min="3" max="3" width="18.25" style="4" customWidth="1"/>
    <col min="4" max="4" width="16.375" style="4" customWidth="1"/>
    <col min="5" max="16384" width="9" style="4"/>
  </cols>
  <sheetData>
    <row r="1" spans="1:4" x14ac:dyDescent="0.25">
      <c r="A1" s="129"/>
      <c r="B1" s="129"/>
      <c r="C1" s="255" t="s">
        <v>97</v>
      </c>
      <c r="D1" s="256"/>
    </row>
    <row r="2" spans="1:4" ht="18.75" customHeight="1" x14ac:dyDescent="0.25">
      <c r="A2" s="5"/>
      <c r="B2" s="2"/>
      <c r="C2" s="255" t="s">
        <v>30</v>
      </c>
      <c r="D2" s="256"/>
    </row>
    <row r="3" spans="1:4" ht="17.25" customHeight="1" x14ac:dyDescent="0.25">
      <c r="B3" s="185" t="s">
        <v>63</v>
      </c>
      <c r="C3" s="185"/>
      <c r="D3" s="185"/>
    </row>
    <row r="4" spans="1:4" ht="81" customHeight="1" x14ac:dyDescent="0.25">
      <c r="B4" s="185"/>
      <c r="C4" s="185"/>
      <c r="D4" s="185"/>
    </row>
    <row r="5" spans="1:4" s="3" customFormat="1" ht="18.75" x14ac:dyDescent="0.25">
      <c r="A5" s="14"/>
      <c r="B5" s="42"/>
      <c r="C5" s="42"/>
      <c r="D5" s="42"/>
    </row>
    <row r="6" spans="1:4" s="3" customFormat="1" ht="35.25" customHeight="1" x14ac:dyDescent="0.25">
      <c r="A6" s="254" t="s">
        <v>364</v>
      </c>
      <c r="B6" s="226" t="s">
        <v>222</v>
      </c>
      <c r="C6" s="226" t="s">
        <v>225</v>
      </c>
      <c r="D6" s="226" t="s">
        <v>224</v>
      </c>
    </row>
    <row r="7" spans="1:4" s="3" customFormat="1" ht="36.75" customHeight="1" x14ac:dyDescent="0.25">
      <c r="A7" s="254"/>
      <c r="B7" s="226"/>
      <c r="C7" s="226"/>
      <c r="D7" s="226"/>
    </row>
    <row r="8" spans="1:4" s="3" customFormat="1" ht="37.5" customHeight="1" x14ac:dyDescent="0.25">
      <c r="A8" s="254"/>
      <c r="B8" s="226"/>
      <c r="C8" s="226"/>
      <c r="D8" s="226"/>
    </row>
    <row r="9" spans="1:4" s="3" customFormat="1" ht="21.75" customHeight="1" x14ac:dyDescent="0.25">
      <c r="A9" s="43">
        <v>1</v>
      </c>
      <c r="B9" s="22">
        <v>2</v>
      </c>
      <c r="C9" s="22">
        <v>3</v>
      </c>
      <c r="D9" s="22">
        <v>4</v>
      </c>
    </row>
    <row r="10" spans="1:4" s="13" customFormat="1" ht="75" x14ac:dyDescent="0.25">
      <c r="A10" s="132">
        <v>1</v>
      </c>
      <c r="B10" s="133" t="s">
        <v>38</v>
      </c>
      <c r="C10" s="113">
        <v>100</v>
      </c>
      <c r="D10" s="22" t="s">
        <v>449</v>
      </c>
    </row>
    <row r="11" spans="1:4" s="13" customFormat="1" ht="75" x14ac:dyDescent="0.25">
      <c r="A11" s="132">
        <v>2</v>
      </c>
      <c r="B11" s="133" t="s">
        <v>39</v>
      </c>
      <c r="C11" s="139">
        <v>200</v>
      </c>
      <c r="D11" s="22" t="s">
        <v>449</v>
      </c>
    </row>
    <row r="12" spans="1:4" s="13" customFormat="1" ht="36.75" customHeight="1" x14ac:dyDescent="0.25">
      <c r="A12" s="132">
        <v>3</v>
      </c>
      <c r="B12" s="133" t="s">
        <v>42</v>
      </c>
      <c r="C12" s="139">
        <v>100</v>
      </c>
      <c r="D12" s="22" t="s">
        <v>449</v>
      </c>
    </row>
    <row r="13" spans="1:4" s="13" customFormat="1" ht="75" x14ac:dyDescent="0.25">
      <c r="A13" s="132">
        <v>4</v>
      </c>
      <c r="B13" s="133" t="s">
        <v>43</v>
      </c>
      <c r="C13" s="139">
        <v>100</v>
      </c>
      <c r="D13" s="22" t="s">
        <v>449</v>
      </c>
    </row>
    <row r="14" spans="1:4" ht="18.75" x14ac:dyDescent="0.25">
      <c r="A14" s="55"/>
      <c r="B14" s="48" t="s">
        <v>252</v>
      </c>
      <c r="C14" s="139">
        <f>SUM(C10:C13)</f>
        <v>500</v>
      </c>
      <c r="D14" s="22"/>
    </row>
    <row r="15" spans="1:4" s="141" customFormat="1" ht="18.75" x14ac:dyDescent="0.25">
      <c r="A15" s="140"/>
      <c r="C15" s="144"/>
      <c r="D15" s="142"/>
    </row>
    <row r="16" spans="1:4" s="141" customFormat="1" ht="18.75" x14ac:dyDescent="0.25">
      <c r="A16" s="140"/>
      <c r="C16" s="144"/>
      <c r="D16" s="142"/>
    </row>
    <row r="17" spans="1:4" s="141" customFormat="1" ht="18.75" x14ac:dyDescent="0.25">
      <c r="A17" s="140"/>
      <c r="C17" s="144"/>
      <c r="D17" s="142"/>
    </row>
    <row r="18" spans="1:4" s="141" customFormat="1" ht="18.75" x14ac:dyDescent="0.25">
      <c r="A18" s="140"/>
      <c r="C18" s="144"/>
    </row>
    <row r="19" spans="1:4" s="141" customFormat="1" ht="18.75" x14ac:dyDescent="0.25">
      <c r="A19" s="140"/>
      <c r="C19" s="144"/>
    </row>
    <row r="20" spans="1:4" s="141" customFormat="1" ht="18.75" x14ac:dyDescent="0.25">
      <c r="A20" s="140"/>
      <c r="C20" s="144"/>
    </row>
    <row r="21" spans="1:4" s="141" customFormat="1" ht="18.75" x14ac:dyDescent="0.25">
      <c r="A21" s="140"/>
      <c r="C21" s="144"/>
    </row>
    <row r="22" spans="1:4" s="141" customFormat="1" ht="18.75" x14ac:dyDescent="0.25">
      <c r="A22" s="140"/>
      <c r="C22" s="144"/>
    </row>
    <row r="23" spans="1:4" s="141" customFormat="1" ht="18.75" x14ac:dyDescent="0.25">
      <c r="A23" s="140"/>
      <c r="C23" s="144"/>
    </row>
    <row r="24" spans="1:4" s="141" customFormat="1" ht="18.75" x14ac:dyDescent="0.25">
      <c r="A24" s="140"/>
      <c r="C24" s="144"/>
    </row>
    <row r="25" spans="1:4" s="141" customFormat="1" ht="18.75" x14ac:dyDescent="0.25">
      <c r="A25" s="140"/>
      <c r="C25" s="144"/>
    </row>
    <row r="26" spans="1:4" s="141" customFormat="1" ht="18.75" x14ac:dyDescent="0.25">
      <c r="A26" s="140"/>
      <c r="C26" s="144"/>
    </row>
    <row r="27" spans="1:4" s="141" customFormat="1" ht="18.75" x14ac:dyDescent="0.25">
      <c r="A27" s="140"/>
      <c r="C27" s="144"/>
    </row>
    <row r="28" spans="1:4" s="141" customFormat="1" ht="18.75" x14ac:dyDescent="0.25">
      <c r="A28" s="140"/>
      <c r="C28" s="144"/>
    </row>
    <row r="29" spans="1:4" s="141" customFormat="1" ht="18.75" x14ac:dyDescent="0.25">
      <c r="A29" s="140"/>
      <c r="C29" s="144"/>
    </row>
    <row r="30" spans="1:4" s="141" customFormat="1" ht="18.75" x14ac:dyDescent="0.25">
      <c r="A30" s="140"/>
      <c r="C30" s="144"/>
    </row>
    <row r="31" spans="1:4" s="141" customFormat="1" ht="18.75" x14ac:dyDescent="0.25">
      <c r="A31" s="140"/>
      <c r="C31" s="144"/>
    </row>
    <row r="32" spans="1:4" s="141" customFormat="1" ht="18.75" x14ac:dyDescent="0.25">
      <c r="A32" s="140"/>
      <c r="C32" s="144"/>
    </row>
    <row r="33" spans="1:3" s="141" customFormat="1" ht="18.75" x14ac:dyDescent="0.25">
      <c r="A33" s="140"/>
      <c r="C33" s="144"/>
    </row>
    <row r="34" spans="1:3" s="141" customFormat="1" ht="18.75" x14ac:dyDescent="0.25">
      <c r="A34" s="140"/>
      <c r="C34" s="144"/>
    </row>
    <row r="35" spans="1:3" s="141" customFormat="1" ht="18.75" x14ac:dyDescent="0.25">
      <c r="A35" s="140"/>
      <c r="C35" s="144"/>
    </row>
    <row r="36" spans="1:3" s="141" customFormat="1" ht="18.75" x14ac:dyDescent="0.25">
      <c r="A36" s="140"/>
      <c r="C36" s="144"/>
    </row>
    <row r="37" spans="1:3" s="141" customFormat="1" ht="18.75" x14ac:dyDescent="0.25">
      <c r="A37" s="140"/>
      <c r="C37" s="144"/>
    </row>
    <row r="38" spans="1:3" s="141" customFormat="1" ht="18.75" x14ac:dyDescent="0.25">
      <c r="A38" s="140"/>
      <c r="C38" s="144"/>
    </row>
    <row r="39" spans="1:3" s="141" customFormat="1" ht="18.75" x14ac:dyDescent="0.25">
      <c r="A39" s="140"/>
      <c r="C39" s="144"/>
    </row>
    <row r="40" spans="1:3" s="141" customFormat="1" ht="18.75" x14ac:dyDescent="0.25">
      <c r="A40" s="140"/>
      <c r="C40" s="144"/>
    </row>
    <row r="41" spans="1:3" s="141" customFormat="1" x14ac:dyDescent="0.25">
      <c r="A41" s="143"/>
    </row>
    <row r="42" spans="1:3" s="141" customFormat="1" x14ac:dyDescent="0.25">
      <c r="A42" s="143"/>
    </row>
  </sheetData>
  <mergeCells count="7">
    <mergeCell ref="C1:D1"/>
    <mergeCell ref="C2:D2"/>
    <mergeCell ref="B3:D4"/>
    <mergeCell ref="A6:A8"/>
    <mergeCell ref="B6:B8"/>
    <mergeCell ref="C6:C8"/>
    <mergeCell ref="D6:D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C7" zoomScale="75" zoomScaleNormal="75" workbookViewId="0">
      <selection activeCell="F11" sqref="F11"/>
    </sheetView>
  </sheetViews>
  <sheetFormatPr defaultRowHeight="15.75" x14ac:dyDescent="0.25"/>
  <cols>
    <col min="1" max="1" width="3.875" style="4" customWidth="1"/>
    <col min="2" max="2" width="32.75" style="1" customWidth="1"/>
    <col min="3" max="3" width="33" style="1" customWidth="1"/>
    <col min="4" max="4" width="11.25" style="4" customWidth="1"/>
    <col min="5" max="5" width="15" style="4" customWidth="1"/>
    <col min="6" max="10" width="15.625" style="4" customWidth="1"/>
    <col min="11" max="16384" width="9" style="4"/>
  </cols>
  <sheetData>
    <row r="1" spans="1:11" x14ac:dyDescent="0.25">
      <c r="A1" s="255" t="s">
        <v>150</v>
      </c>
      <c r="B1" s="255"/>
      <c r="C1" s="255"/>
      <c r="D1" s="255"/>
      <c r="E1" s="255"/>
      <c r="F1" s="255"/>
      <c r="G1" s="255"/>
      <c r="H1" s="255"/>
      <c r="I1" s="255"/>
      <c r="J1" s="255"/>
      <c r="K1" s="161"/>
    </row>
    <row r="2" spans="1:11" x14ac:dyDescent="0.25">
      <c r="A2" s="2"/>
      <c r="B2" s="162"/>
      <c r="C2" s="162"/>
      <c r="D2" s="160"/>
      <c r="E2" s="160"/>
      <c r="F2" s="160"/>
      <c r="G2" s="160"/>
      <c r="H2" s="231" t="s">
        <v>30</v>
      </c>
      <c r="I2" s="231"/>
      <c r="J2" s="231"/>
      <c r="K2" s="6"/>
    </row>
    <row r="3" spans="1:11" x14ac:dyDescent="0.25">
      <c r="C3" s="170"/>
      <c r="D3" s="7"/>
      <c r="F3" s="7"/>
      <c r="G3" s="7"/>
      <c r="H3" s="7"/>
      <c r="I3" s="7"/>
      <c r="J3" s="7"/>
    </row>
    <row r="4" spans="1:11" s="3" customFormat="1" ht="18.75" x14ac:dyDescent="0.25">
      <c r="A4" s="186" t="s">
        <v>179</v>
      </c>
      <c r="B4" s="186"/>
      <c r="C4" s="186"/>
      <c r="D4" s="186"/>
      <c r="E4" s="186"/>
      <c r="F4" s="186"/>
      <c r="G4" s="186"/>
      <c r="H4" s="186"/>
      <c r="I4" s="186"/>
      <c r="J4" s="186"/>
    </row>
    <row r="5" spans="1:11" s="10" customFormat="1" ht="18.75" x14ac:dyDescent="0.3">
      <c r="A5" s="253" t="s">
        <v>474</v>
      </c>
      <c r="B5" s="253"/>
      <c r="C5" s="253"/>
      <c r="D5" s="253"/>
      <c r="E5" s="253"/>
      <c r="F5" s="253"/>
      <c r="G5" s="253"/>
      <c r="H5" s="253"/>
      <c r="I5" s="253"/>
      <c r="J5" s="253"/>
      <c r="K5" s="2"/>
    </row>
    <row r="6" spans="1:11" s="10" customFormat="1" ht="18.75" x14ac:dyDescent="0.25">
      <c r="A6" s="41"/>
      <c r="B6" s="185"/>
      <c r="C6" s="185"/>
      <c r="D6" s="185"/>
      <c r="E6" s="185"/>
      <c r="F6" s="185"/>
      <c r="G6" s="185"/>
      <c r="H6" s="185"/>
      <c r="I6" s="185"/>
      <c r="J6" s="185"/>
      <c r="K6" s="2"/>
    </row>
    <row r="7" spans="1:11" s="3" customFormat="1" ht="18.75" x14ac:dyDescent="0.25">
      <c r="A7" s="14"/>
      <c r="B7" s="14"/>
      <c r="C7" s="14"/>
      <c r="D7" s="42"/>
      <c r="E7" s="42"/>
      <c r="F7" s="42"/>
      <c r="G7" s="42"/>
      <c r="H7" s="42"/>
      <c r="I7" s="42"/>
      <c r="J7" s="42"/>
    </row>
    <row r="8" spans="1:11" s="5" customFormat="1" ht="18.75" x14ac:dyDescent="0.25">
      <c r="A8" s="226" t="s">
        <v>364</v>
      </c>
      <c r="B8" s="226" t="s">
        <v>152</v>
      </c>
      <c r="C8" s="226" t="s">
        <v>153</v>
      </c>
      <c r="D8" s="226" t="s">
        <v>154</v>
      </c>
      <c r="E8" s="226" t="s">
        <v>165</v>
      </c>
      <c r="F8" s="226" t="s">
        <v>155</v>
      </c>
      <c r="G8" s="226"/>
      <c r="H8" s="226"/>
      <c r="I8" s="226"/>
      <c r="J8" s="226"/>
    </row>
    <row r="9" spans="1:11" s="5" customFormat="1" ht="108" customHeight="1" x14ac:dyDescent="0.25">
      <c r="A9" s="226"/>
      <c r="B9" s="226"/>
      <c r="C9" s="226"/>
      <c r="D9" s="226"/>
      <c r="E9" s="226"/>
      <c r="F9" s="22" t="s">
        <v>370</v>
      </c>
      <c r="G9" s="22" t="s">
        <v>389</v>
      </c>
      <c r="H9" s="22" t="s">
        <v>390</v>
      </c>
      <c r="I9" s="22" t="s">
        <v>391</v>
      </c>
      <c r="J9" s="22" t="s">
        <v>392</v>
      </c>
    </row>
    <row r="10" spans="1:11" s="5" customFormat="1" ht="18.75" x14ac:dyDescent="0.25">
      <c r="A10" s="22">
        <v>1</v>
      </c>
      <c r="B10" s="22">
        <v>2</v>
      </c>
      <c r="C10" s="22">
        <v>3</v>
      </c>
      <c r="D10" s="22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22">
        <v>10</v>
      </c>
    </row>
    <row r="11" spans="1:11" s="5" customFormat="1" ht="115.5" customHeight="1" x14ac:dyDescent="0.25">
      <c r="A11" s="312">
        <v>1</v>
      </c>
      <c r="B11" s="312" t="s">
        <v>180</v>
      </c>
      <c r="C11" s="22" t="s">
        <v>189</v>
      </c>
      <c r="D11" s="294" t="s">
        <v>158</v>
      </c>
      <c r="E11" s="171">
        <f t="shared" ref="E11:J11" si="0">SUM(E12:E13)</f>
        <v>10.3</v>
      </c>
      <c r="F11" s="171">
        <f t="shared" si="0"/>
        <v>13.1</v>
      </c>
      <c r="G11" s="171">
        <f t="shared" si="0"/>
        <v>14.2</v>
      </c>
      <c r="H11" s="171">
        <f t="shared" si="0"/>
        <v>15.4</v>
      </c>
      <c r="I11" s="171">
        <f t="shared" si="0"/>
        <v>16.5</v>
      </c>
      <c r="J11" s="171">
        <f t="shared" si="0"/>
        <v>16.5</v>
      </c>
    </row>
    <row r="12" spans="1:11" s="5" customFormat="1" ht="18.75" x14ac:dyDescent="0.25">
      <c r="A12" s="313"/>
      <c r="B12" s="313"/>
      <c r="C12" s="168" t="s">
        <v>184</v>
      </c>
      <c r="D12" s="316"/>
      <c r="E12" s="171">
        <v>7</v>
      </c>
      <c r="F12" s="171">
        <v>8</v>
      </c>
      <c r="G12" s="171">
        <v>8.1999999999999993</v>
      </c>
      <c r="H12" s="171">
        <v>8.3000000000000007</v>
      </c>
      <c r="I12" s="171">
        <v>8.5</v>
      </c>
      <c r="J12" s="171">
        <v>8.5</v>
      </c>
    </row>
    <row r="13" spans="1:11" s="5" customFormat="1" ht="18.75" x14ac:dyDescent="0.25">
      <c r="A13" s="313"/>
      <c r="B13" s="313"/>
      <c r="C13" s="22" t="s">
        <v>181</v>
      </c>
      <c r="D13" s="317"/>
      <c r="E13" s="171">
        <v>3.3</v>
      </c>
      <c r="F13" s="171">
        <v>5.0999999999999996</v>
      </c>
      <c r="G13" s="171">
        <v>6</v>
      </c>
      <c r="H13" s="171">
        <v>7.1</v>
      </c>
      <c r="I13" s="171">
        <v>8</v>
      </c>
      <c r="J13" s="171">
        <v>8</v>
      </c>
    </row>
    <row r="14" spans="1:11" s="5" customFormat="1" ht="117.75" customHeight="1" x14ac:dyDescent="0.25">
      <c r="A14" s="315"/>
      <c r="B14" s="315"/>
      <c r="C14" s="22" t="s">
        <v>182</v>
      </c>
      <c r="D14" s="22" t="s">
        <v>158</v>
      </c>
      <c r="E14" s="171">
        <v>0.9</v>
      </c>
      <c r="F14" s="171">
        <v>1</v>
      </c>
      <c r="G14" s="171">
        <v>1.1000000000000001</v>
      </c>
      <c r="H14" s="171">
        <v>1.2</v>
      </c>
      <c r="I14" s="171">
        <v>1.3</v>
      </c>
      <c r="J14" s="171">
        <v>1.3</v>
      </c>
    </row>
    <row r="15" spans="1:11" s="5" customFormat="1" ht="132" customHeight="1" x14ac:dyDescent="0.25">
      <c r="A15" s="312">
        <v>2</v>
      </c>
      <c r="B15" s="312" t="s">
        <v>183</v>
      </c>
      <c r="C15" s="22" t="s">
        <v>188</v>
      </c>
      <c r="D15" s="294" t="s">
        <v>158</v>
      </c>
      <c r="E15" s="171">
        <v>82.8</v>
      </c>
      <c r="F15" s="171">
        <v>82.8</v>
      </c>
      <c r="G15" s="171">
        <v>82.8</v>
      </c>
      <c r="H15" s="171">
        <v>82.8</v>
      </c>
      <c r="I15" s="171">
        <v>82.8</v>
      </c>
      <c r="J15" s="171">
        <v>82.8</v>
      </c>
    </row>
    <row r="16" spans="1:11" s="5" customFormat="1" ht="28.5" customHeight="1" x14ac:dyDescent="0.25">
      <c r="A16" s="313"/>
      <c r="B16" s="313"/>
      <c r="C16" s="168" t="s">
        <v>184</v>
      </c>
      <c r="D16" s="295"/>
      <c r="E16" s="171">
        <v>44.8</v>
      </c>
      <c r="F16" s="171">
        <v>44.8</v>
      </c>
      <c r="G16" s="171">
        <v>44.8</v>
      </c>
      <c r="H16" s="171">
        <v>44.8</v>
      </c>
      <c r="I16" s="171">
        <v>44.8</v>
      </c>
      <c r="J16" s="171">
        <v>44.8</v>
      </c>
    </row>
    <row r="17" spans="1:10" s="5" customFormat="1" ht="30" customHeight="1" x14ac:dyDescent="0.25">
      <c r="A17" s="313"/>
      <c r="B17" s="313"/>
      <c r="C17" s="168" t="s">
        <v>185</v>
      </c>
      <c r="D17" s="260"/>
      <c r="E17" s="171">
        <v>38</v>
      </c>
      <c r="F17" s="171">
        <v>38</v>
      </c>
      <c r="G17" s="171">
        <v>38</v>
      </c>
      <c r="H17" s="171">
        <v>38</v>
      </c>
      <c r="I17" s="171">
        <v>38</v>
      </c>
      <c r="J17" s="171">
        <v>38</v>
      </c>
    </row>
    <row r="18" spans="1:10" s="5" customFormat="1" ht="160.5" customHeight="1" x14ac:dyDescent="0.25">
      <c r="A18" s="313"/>
      <c r="B18" s="313"/>
      <c r="C18" s="22" t="s">
        <v>186</v>
      </c>
      <c r="D18" s="22" t="s">
        <v>158</v>
      </c>
      <c r="E18" s="171">
        <v>49.7</v>
      </c>
      <c r="F18" s="171">
        <v>49.7</v>
      </c>
      <c r="G18" s="171">
        <v>49.7</v>
      </c>
      <c r="H18" s="171">
        <v>49.7</v>
      </c>
      <c r="I18" s="171">
        <v>49.7</v>
      </c>
      <c r="J18" s="171">
        <v>49.7</v>
      </c>
    </row>
    <row r="19" spans="1:10" s="5" customFormat="1" ht="93.75" x14ac:dyDescent="0.25">
      <c r="A19" s="313"/>
      <c r="B19" s="313"/>
      <c r="C19" s="22" t="s">
        <v>187</v>
      </c>
      <c r="D19" s="22" t="s">
        <v>158</v>
      </c>
      <c r="E19" s="171">
        <v>100</v>
      </c>
      <c r="F19" s="171">
        <v>100</v>
      </c>
      <c r="G19" s="171">
        <v>100</v>
      </c>
      <c r="H19" s="171">
        <v>100</v>
      </c>
      <c r="I19" s="171">
        <v>100</v>
      </c>
      <c r="J19" s="171">
        <v>100</v>
      </c>
    </row>
    <row r="20" spans="1:10" s="5" customFormat="1" ht="168.75" x14ac:dyDescent="0.25">
      <c r="A20" s="313"/>
      <c r="B20" s="313"/>
      <c r="C20" s="22" t="s">
        <v>190</v>
      </c>
      <c r="D20" s="294" t="s">
        <v>158</v>
      </c>
      <c r="E20" s="171">
        <v>83</v>
      </c>
      <c r="F20" s="171">
        <v>85</v>
      </c>
      <c r="G20" s="171">
        <v>90</v>
      </c>
      <c r="H20" s="171">
        <v>95</v>
      </c>
      <c r="I20" s="171">
        <v>100</v>
      </c>
      <c r="J20" s="171">
        <v>100</v>
      </c>
    </row>
    <row r="21" spans="1:10" s="5" customFormat="1" ht="18.75" x14ac:dyDescent="0.25">
      <c r="A21" s="313"/>
      <c r="B21" s="313"/>
      <c r="C21" s="168" t="s">
        <v>184</v>
      </c>
      <c r="D21" s="295"/>
      <c r="E21" s="171">
        <v>83</v>
      </c>
      <c r="F21" s="171">
        <v>85</v>
      </c>
      <c r="G21" s="171">
        <v>90</v>
      </c>
      <c r="H21" s="171">
        <v>95</v>
      </c>
      <c r="I21" s="171">
        <v>100</v>
      </c>
      <c r="J21" s="171">
        <v>100</v>
      </c>
    </row>
    <row r="22" spans="1:10" s="5" customFormat="1" ht="18.75" x14ac:dyDescent="0.25">
      <c r="A22" s="313"/>
      <c r="B22" s="313"/>
      <c r="C22" s="168" t="s">
        <v>191</v>
      </c>
      <c r="D22" s="295"/>
      <c r="E22" s="171">
        <v>83</v>
      </c>
      <c r="F22" s="171">
        <v>85</v>
      </c>
      <c r="G22" s="171">
        <v>90</v>
      </c>
      <c r="H22" s="171">
        <v>95</v>
      </c>
      <c r="I22" s="171">
        <v>100</v>
      </c>
      <c r="J22" s="171">
        <v>100</v>
      </c>
    </row>
    <row r="23" spans="1:10" s="3" customFormat="1" ht="37.5" x14ac:dyDescent="0.25">
      <c r="A23" s="314"/>
      <c r="B23" s="315"/>
      <c r="C23" s="22" t="s">
        <v>192</v>
      </c>
      <c r="D23" s="260"/>
      <c r="E23" s="171">
        <v>83</v>
      </c>
      <c r="F23" s="171">
        <v>85</v>
      </c>
      <c r="G23" s="171">
        <v>90</v>
      </c>
      <c r="H23" s="171">
        <v>95</v>
      </c>
      <c r="I23" s="171">
        <v>100</v>
      </c>
      <c r="J23" s="171">
        <v>100</v>
      </c>
    </row>
    <row r="24" spans="1:10" s="3" customFormat="1" x14ac:dyDescent="0.25">
      <c r="B24" s="5"/>
      <c r="C24" s="5"/>
    </row>
    <row r="25" spans="1:10" s="3" customFormat="1" x14ac:dyDescent="0.25">
      <c r="B25" s="5"/>
      <c r="C25" s="5"/>
    </row>
    <row r="26" spans="1:10" s="3" customFormat="1" x14ac:dyDescent="0.25">
      <c r="B26" s="5"/>
      <c r="C26" s="5"/>
    </row>
    <row r="27" spans="1:10" s="3" customFormat="1" x14ac:dyDescent="0.25">
      <c r="B27" s="5"/>
      <c r="C27" s="5"/>
    </row>
  </sheetData>
  <mergeCells count="18">
    <mergeCell ref="A15:A23"/>
    <mergeCell ref="B15:B23"/>
    <mergeCell ref="D15:D17"/>
    <mergeCell ref="D20:D23"/>
    <mergeCell ref="B6:J6"/>
    <mergeCell ref="A11:A14"/>
    <mergeCell ref="B11:B14"/>
    <mergeCell ref="D11:D13"/>
    <mergeCell ref="A1:J1"/>
    <mergeCell ref="H2:J2"/>
    <mergeCell ref="A4:J4"/>
    <mergeCell ref="A5:J5"/>
    <mergeCell ref="F8:J8"/>
    <mergeCell ref="E8:E9"/>
    <mergeCell ref="A8:A9"/>
    <mergeCell ref="B8:B9"/>
    <mergeCell ref="C8:C9"/>
    <mergeCell ref="D8:D9"/>
  </mergeCells>
  <phoneticPr fontId="8" type="noConversion"/>
  <pageMargins left="0.27559055118110237" right="0.23622047244094491" top="0.15748031496062992" bottom="0.19685039370078741" header="0.31496062992125984" footer="0.31496062992125984"/>
  <pageSetup paperSize="9" scale="70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opLeftCell="A10" zoomScale="75" zoomScaleNormal="75" workbookViewId="0">
      <selection activeCell="C16" sqref="C16"/>
    </sheetView>
  </sheetViews>
  <sheetFormatPr defaultRowHeight="15.75" x14ac:dyDescent="0.25"/>
  <cols>
    <col min="1" max="1" width="30.125" style="10" customWidth="1"/>
    <col min="2" max="2" width="20.125" style="10" customWidth="1"/>
    <col min="3" max="3" width="11.875" style="10" customWidth="1"/>
    <col min="4" max="4" width="12.25" style="10" customWidth="1"/>
    <col min="5" max="7" width="12.375" style="10" customWidth="1"/>
    <col min="8" max="16384" width="9" style="10"/>
  </cols>
  <sheetData>
    <row r="1" spans="1:12" ht="15.75" customHeight="1" x14ac:dyDescent="0.3">
      <c r="A1" s="16"/>
      <c r="B1" s="15"/>
      <c r="C1" s="15"/>
      <c r="D1" s="15"/>
      <c r="E1" s="15"/>
      <c r="F1" s="230" t="s">
        <v>62</v>
      </c>
      <c r="G1" s="230"/>
      <c r="H1" s="230"/>
    </row>
    <row r="2" spans="1:12" ht="93.75" customHeight="1" x14ac:dyDescent="0.3">
      <c r="A2" s="16"/>
      <c r="B2" s="15"/>
      <c r="C2" s="15"/>
      <c r="D2" s="15"/>
      <c r="E2" s="15"/>
      <c r="F2" s="231" t="s">
        <v>337</v>
      </c>
      <c r="G2" s="231"/>
      <c r="H2" s="231"/>
    </row>
    <row r="3" spans="1:12" ht="27.75" customHeight="1" x14ac:dyDescent="0.3">
      <c r="A3" s="186" t="s">
        <v>343</v>
      </c>
      <c r="B3" s="186"/>
      <c r="C3" s="186"/>
      <c r="D3" s="186"/>
      <c r="E3" s="186"/>
      <c r="F3" s="186"/>
      <c r="G3" s="186"/>
      <c r="H3" s="15"/>
    </row>
    <row r="4" spans="1:12" ht="30" customHeight="1" x14ac:dyDescent="0.25">
      <c r="A4" s="185" t="s">
        <v>344</v>
      </c>
      <c r="B4" s="185"/>
      <c r="C4" s="185"/>
      <c r="D4" s="185"/>
      <c r="E4" s="185"/>
      <c r="F4" s="185"/>
      <c r="G4" s="185"/>
      <c r="H4" s="40"/>
      <c r="I4" s="2"/>
      <c r="J4" s="2"/>
      <c r="K4" s="2"/>
      <c r="L4" s="2"/>
    </row>
    <row r="5" spans="1:12" ht="12" customHeight="1" x14ac:dyDescent="0.25">
      <c r="A5" s="185"/>
      <c r="B5" s="185"/>
      <c r="C5" s="185"/>
      <c r="D5" s="185"/>
      <c r="E5" s="185"/>
      <c r="F5" s="185"/>
      <c r="G5" s="185"/>
      <c r="H5" s="40"/>
      <c r="I5" s="2"/>
      <c r="J5" s="2"/>
      <c r="K5" s="2"/>
      <c r="L5" s="2"/>
    </row>
    <row r="6" spans="1:12" ht="25.5" customHeight="1" x14ac:dyDescent="0.3">
      <c r="A6" s="188" t="s">
        <v>491</v>
      </c>
      <c r="B6" s="188"/>
      <c r="C6" s="188"/>
      <c r="D6" s="188"/>
      <c r="E6" s="188"/>
      <c r="F6" s="188"/>
      <c r="G6" s="188"/>
      <c r="H6" s="97"/>
    </row>
    <row r="7" spans="1:12" ht="19.5" thickBot="1" x14ac:dyDescent="0.35">
      <c r="A7" s="17"/>
      <c r="B7" s="97"/>
      <c r="C7" s="97"/>
      <c r="D7" s="97"/>
      <c r="E7" s="97"/>
      <c r="F7" s="97"/>
      <c r="G7" s="97"/>
      <c r="H7" s="97"/>
    </row>
    <row r="8" spans="1:12" ht="37.5" customHeight="1" x14ac:dyDescent="0.3">
      <c r="A8" s="98" t="s">
        <v>405</v>
      </c>
      <c r="B8" s="326" t="s">
        <v>344</v>
      </c>
      <c r="C8" s="326"/>
      <c r="D8" s="326"/>
      <c r="E8" s="326"/>
      <c r="F8" s="326"/>
      <c r="G8" s="327"/>
      <c r="H8" s="97"/>
    </row>
    <row r="9" spans="1:12" ht="82.5" customHeight="1" x14ac:dyDescent="0.3">
      <c r="A9" s="99" t="s">
        <v>499</v>
      </c>
      <c r="B9" s="324" t="s">
        <v>346</v>
      </c>
      <c r="C9" s="324"/>
      <c r="D9" s="324"/>
      <c r="E9" s="324"/>
      <c r="F9" s="324"/>
      <c r="G9" s="325"/>
      <c r="H9" s="97"/>
    </row>
    <row r="10" spans="1:12" ht="37.5" customHeight="1" x14ac:dyDescent="0.3">
      <c r="A10" s="100" t="s">
        <v>501</v>
      </c>
      <c r="B10" s="320" t="s">
        <v>345</v>
      </c>
      <c r="C10" s="320"/>
      <c r="D10" s="320"/>
      <c r="E10" s="320"/>
      <c r="F10" s="320"/>
      <c r="G10" s="321"/>
      <c r="H10" s="97"/>
    </row>
    <row r="11" spans="1:12" ht="68.25" customHeight="1" x14ac:dyDescent="0.3">
      <c r="A11" s="100" t="s">
        <v>401</v>
      </c>
      <c r="B11" s="320" t="s">
        <v>502</v>
      </c>
      <c r="C11" s="320"/>
      <c r="D11" s="320"/>
      <c r="E11" s="320"/>
      <c r="F11" s="320"/>
      <c r="G11" s="321"/>
      <c r="H11" s="97"/>
    </row>
    <row r="12" spans="1:12" ht="37.5" x14ac:dyDescent="0.3">
      <c r="A12" s="100" t="s">
        <v>402</v>
      </c>
      <c r="B12" s="328" t="s">
        <v>384</v>
      </c>
      <c r="C12" s="328"/>
      <c r="D12" s="328"/>
      <c r="E12" s="328"/>
      <c r="F12" s="328"/>
      <c r="G12" s="329"/>
      <c r="H12" s="97"/>
    </row>
    <row r="13" spans="1:12" ht="40.5" customHeight="1" x14ac:dyDescent="0.3">
      <c r="A13" s="99" t="s">
        <v>403</v>
      </c>
      <c r="B13" s="330" t="s">
        <v>406</v>
      </c>
      <c r="C13" s="330"/>
      <c r="D13" s="330"/>
      <c r="E13" s="330"/>
      <c r="F13" s="330"/>
      <c r="G13" s="331"/>
      <c r="H13" s="97"/>
    </row>
    <row r="14" spans="1:12" s="8" customFormat="1" ht="37.5" customHeight="1" x14ac:dyDescent="0.25">
      <c r="A14" s="99"/>
      <c r="B14" s="102" t="s">
        <v>383</v>
      </c>
      <c r="C14" s="96" t="s">
        <v>380</v>
      </c>
      <c r="D14" s="96" t="s">
        <v>385</v>
      </c>
      <c r="E14" s="96" t="s">
        <v>386</v>
      </c>
      <c r="F14" s="96" t="s">
        <v>387</v>
      </c>
      <c r="G14" s="101" t="s">
        <v>388</v>
      </c>
      <c r="H14" s="103"/>
    </row>
    <row r="15" spans="1:12" s="8" customFormat="1" ht="40.5" customHeight="1" x14ac:dyDescent="0.25">
      <c r="A15" s="24" t="s">
        <v>382</v>
      </c>
      <c r="B15" s="25">
        <f>SUM(C15:G15)</f>
        <v>568280.70000000007</v>
      </c>
      <c r="C15" s="26">
        <f>'Приложение 1 к Подпрограмме 4'!F46</f>
        <v>114949.1</v>
      </c>
      <c r="D15" s="26">
        <f>'Приложение 1 к Подпрограмме 4'!G46</f>
        <v>113332.9</v>
      </c>
      <c r="E15" s="26">
        <f>'Приложение 1 к Подпрограмме 4'!H46</f>
        <v>113332.9</v>
      </c>
      <c r="F15" s="26">
        <f>'Приложение 1 к Подпрограмме 4'!I46</f>
        <v>113332.9</v>
      </c>
      <c r="G15" s="27">
        <f>'Приложение 1 к Подпрограмме 4'!J46</f>
        <v>113332.9</v>
      </c>
      <c r="H15" s="103"/>
    </row>
    <row r="16" spans="1:12" s="8" customFormat="1" ht="55.5" customHeight="1" x14ac:dyDescent="0.25">
      <c r="A16" s="104" t="s">
        <v>398</v>
      </c>
      <c r="B16" s="178">
        <f>SUM(C16:G16)</f>
        <v>309565.69999999995</v>
      </c>
      <c r="C16" s="179">
        <f>'Приложение 1 к Подпрограмме 4'!F48</f>
        <v>63206.099999999991</v>
      </c>
      <c r="D16" s="26">
        <f>'Приложение 1 к Подпрограмме 4'!G48</f>
        <v>61589.899999999994</v>
      </c>
      <c r="E16" s="26">
        <f>'Приложение 1 к Подпрограмме 4'!H48</f>
        <v>61589.899999999994</v>
      </c>
      <c r="F16" s="26">
        <f>'Приложение 1 к Подпрограмме 4'!I48</f>
        <v>61589.899999999994</v>
      </c>
      <c r="G16" s="27">
        <f>'Приложение 1 к Подпрограмме 4'!J48</f>
        <v>61589.899999999994</v>
      </c>
      <c r="H16" s="103"/>
    </row>
    <row r="17" spans="1:8" s="8" customFormat="1" ht="40.5" customHeight="1" x14ac:dyDescent="0.25">
      <c r="A17" s="104" t="s">
        <v>421</v>
      </c>
      <c r="B17" s="25">
        <f>SUM(C17:G17)</f>
        <v>0</v>
      </c>
      <c r="C17" s="26"/>
      <c r="D17" s="26"/>
      <c r="E17" s="26"/>
      <c r="F17" s="26"/>
      <c r="G17" s="27"/>
      <c r="H17" s="103"/>
    </row>
    <row r="18" spans="1:8" s="8" customFormat="1" ht="37.5" customHeight="1" x14ac:dyDescent="0.25">
      <c r="A18" s="104" t="s">
        <v>399</v>
      </c>
      <c r="B18" s="25">
        <f>SUM(C18:G18)</f>
        <v>258715</v>
      </c>
      <c r="C18" s="26">
        <f>'Приложение 1 к Подпрограмме 4'!F47</f>
        <v>51743</v>
      </c>
      <c r="D18" s="26">
        <f>'Приложение 1 к Подпрограмме 4'!G47</f>
        <v>51743</v>
      </c>
      <c r="E18" s="26">
        <f>'Приложение 1 к Подпрограмме 4'!H47</f>
        <v>51743</v>
      </c>
      <c r="F18" s="26">
        <f>'Приложение 1 к Подпрограмме 4'!I47</f>
        <v>51743</v>
      </c>
      <c r="G18" s="27">
        <f>'Приложение 1 к Подпрограмме 4'!J47</f>
        <v>51743</v>
      </c>
      <c r="H18" s="103"/>
    </row>
    <row r="19" spans="1:8" s="8" customFormat="1" ht="28.5" customHeight="1" x14ac:dyDescent="0.25">
      <c r="A19" s="104" t="s">
        <v>378</v>
      </c>
      <c r="B19" s="25">
        <f>SUM(C19:G19)</f>
        <v>0</v>
      </c>
      <c r="C19" s="105"/>
      <c r="D19" s="105"/>
      <c r="E19" s="105"/>
      <c r="F19" s="105"/>
      <c r="G19" s="106"/>
      <c r="H19" s="103"/>
    </row>
    <row r="20" spans="1:8" ht="55.5" customHeight="1" x14ac:dyDescent="0.3">
      <c r="A20" s="318" t="s">
        <v>404</v>
      </c>
      <c r="B20" s="320" t="s">
        <v>430</v>
      </c>
      <c r="C20" s="320"/>
      <c r="D20" s="320"/>
      <c r="E20" s="320"/>
      <c r="F20" s="320"/>
      <c r="G20" s="321"/>
      <c r="H20" s="97"/>
    </row>
    <row r="21" spans="1:8" ht="82.5" customHeight="1" x14ac:dyDescent="0.3">
      <c r="A21" s="318"/>
      <c r="B21" s="320" t="s">
        <v>431</v>
      </c>
      <c r="C21" s="320"/>
      <c r="D21" s="320"/>
      <c r="E21" s="320"/>
      <c r="F21" s="320"/>
      <c r="G21" s="321"/>
      <c r="H21" s="97"/>
    </row>
    <row r="22" spans="1:8" ht="79.5" customHeight="1" thickBot="1" x14ac:dyDescent="0.35">
      <c r="A22" s="319"/>
      <c r="B22" s="322" t="s">
        <v>336</v>
      </c>
      <c r="C22" s="322"/>
      <c r="D22" s="322"/>
      <c r="E22" s="322"/>
      <c r="F22" s="322"/>
      <c r="G22" s="323"/>
      <c r="H22" s="97"/>
    </row>
  </sheetData>
  <mergeCells count="16">
    <mergeCell ref="A20:A22"/>
    <mergeCell ref="B20:G20"/>
    <mergeCell ref="B22:G22"/>
    <mergeCell ref="F1:H1"/>
    <mergeCell ref="F2:H2"/>
    <mergeCell ref="A3:G3"/>
    <mergeCell ref="B9:G9"/>
    <mergeCell ref="A4:G4"/>
    <mergeCell ref="A5:G5"/>
    <mergeCell ref="A6:G6"/>
    <mergeCell ref="B8:G8"/>
    <mergeCell ref="B21:G21"/>
    <mergeCell ref="B10:G10"/>
    <mergeCell ref="B11:G11"/>
    <mergeCell ref="B12:G12"/>
    <mergeCell ref="B13:G13"/>
  </mergeCells>
  <phoneticPr fontId="8" type="noConversion"/>
  <pageMargins left="0.51181102362204722" right="0.31496062992125984" top="0.35433070866141736" bottom="0.35433070866141736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opLeftCell="A22" zoomScale="80" zoomScaleNormal="80" workbookViewId="0">
      <selection activeCell="I8" sqref="I8"/>
    </sheetView>
  </sheetViews>
  <sheetFormatPr defaultRowHeight="15.75" x14ac:dyDescent="0.25"/>
  <cols>
    <col min="1" max="1" width="30.125" style="10" customWidth="1"/>
    <col min="2" max="2" width="17.625" style="10" customWidth="1"/>
    <col min="3" max="3" width="13.875" style="10" customWidth="1"/>
    <col min="4" max="4" width="13.125" style="10" customWidth="1"/>
    <col min="5" max="5" width="13.5" style="10" customWidth="1"/>
    <col min="6" max="7" width="12.25" style="10" customWidth="1"/>
    <col min="8" max="16384" width="9" style="10"/>
  </cols>
  <sheetData>
    <row r="1" spans="1:12" ht="18.75" x14ac:dyDescent="0.3">
      <c r="A1" s="15"/>
      <c r="B1" s="15"/>
      <c r="C1" s="15"/>
      <c r="D1" s="15"/>
      <c r="E1" s="230" t="s">
        <v>59</v>
      </c>
      <c r="F1" s="230"/>
      <c r="G1" s="230"/>
    </row>
    <row r="2" spans="1:12" ht="75.75" customHeight="1" x14ac:dyDescent="0.3">
      <c r="A2" s="16"/>
      <c r="B2" s="15"/>
      <c r="C2" s="15"/>
      <c r="D2" s="15"/>
      <c r="E2" s="231" t="s">
        <v>337</v>
      </c>
      <c r="F2" s="232"/>
      <c r="G2" s="232"/>
    </row>
    <row r="3" spans="1:12" ht="27.75" customHeight="1" x14ac:dyDescent="0.25">
      <c r="A3" s="186" t="s">
        <v>417</v>
      </c>
      <c r="B3" s="186"/>
      <c r="C3" s="186"/>
      <c r="D3" s="186"/>
      <c r="E3" s="186"/>
      <c r="F3" s="186"/>
      <c r="G3" s="186"/>
    </row>
    <row r="4" spans="1:12" ht="36" customHeight="1" x14ac:dyDescent="0.25">
      <c r="A4" s="185" t="s">
        <v>418</v>
      </c>
      <c r="B4" s="185"/>
      <c r="C4" s="185"/>
      <c r="D4" s="185"/>
      <c r="E4" s="185"/>
      <c r="F4" s="185"/>
      <c r="G4" s="185"/>
      <c r="H4" s="2"/>
      <c r="I4" s="2"/>
      <c r="J4" s="2"/>
      <c r="K4" s="2"/>
      <c r="L4" s="2"/>
    </row>
    <row r="5" spans="1:12" ht="12" customHeight="1" x14ac:dyDescent="0.25">
      <c r="A5" s="185"/>
      <c r="B5" s="185"/>
      <c r="C5" s="185"/>
      <c r="D5" s="185"/>
      <c r="E5" s="185"/>
      <c r="F5" s="185"/>
      <c r="G5" s="185"/>
      <c r="H5" s="2"/>
      <c r="I5" s="2"/>
      <c r="J5" s="2"/>
      <c r="K5" s="2"/>
      <c r="L5" s="2"/>
    </row>
    <row r="6" spans="1:12" ht="25.5" customHeight="1" x14ac:dyDescent="0.25">
      <c r="A6" s="188" t="s">
        <v>480</v>
      </c>
      <c r="B6" s="188"/>
      <c r="C6" s="188"/>
      <c r="D6" s="188"/>
      <c r="E6" s="188"/>
      <c r="F6" s="188"/>
      <c r="G6" s="188"/>
    </row>
    <row r="7" spans="1:12" ht="19.5" thickBot="1" x14ac:dyDescent="0.35">
      <c r="A7" s="17"/>
      <c r="B7" s="15"/>
      <c r="C7" s="15"/>
      <c r="D7" s="15"/>
      <c r="E7" s="15"/>
      <c r="F7" s="15"/>
      <c r="G7" s="15"/>
    </row>
    <row r="8" spans="1:12" ht="33.75" customHeight="1" x14ac:dyDescent="0.25">
      <c r="A8" s="18" t="s">
        <v>405</v>
      </c>
      <c r="B8" s="217" t="s">
        <v>479</v>
      </c>
      <c r="C8" s="217"/>
      <c r="D8" s="217"/>
      <c r="E8" s="217"/>
      <c r="F8" s="217"/>
      <c r="G8" s="218"/>
    </row>
    <row r="9" spans="1:12" ht="35.25" customHeight="1" x14ac:dyDescent="0.25">
      <c r="A9" s="19" t="s">
        <v>499</v>
      </c>
      <c r="B9" s="215" t="s">
        <v>419</v>
      </c>
      <c r="C9" s="215"/>
      <c r="D9" s="215"/>
      <c r="E9" s="215"/>
      <c r="F9" s="215"/>
      <c r="G9" s="216"/>
    </row>
    <row r="10" spans="1:12" ht="61.5" customHeight="1" x14ac:dyDescent="0.25">
      <c r="A10" s="221" t="s">
        <v>400</v>
      </c>
      <c r="B10" s="215" t="s">
        <v>420</v>
      </c>
      <c r="C10" s="215"/>
      <c r="D10" s="215"/>
      <c r="E10" s="215"/>
      <c r="F10" s="215"/>
      <c r="G10" s="216"/>
    </row>
    <row r="11" spans="1:12" ht="61.5" customHeight="1" x14ac:dyDescent="0.25">
      <c r="A11" s="221"/>
      <c r="B11" s="215" t="s">
        <v>476</v>
      </c>
      <c r="C11" s="215"/>
      <c r="D11" s="215"/>
      <c r="E11" s="215"/>
      <c r="F11" s="215"/>
      <c r="G11" s="216"/>
    </row>
    <row r="12" spans="1:12" ht="41.25" customHeight="1" x14ac:dyDescent="0.25">
      <c r="A12" s="221"/>
      <c r="B12" s="215" t="s">
        <v>492</v>
      </c>
      <c r="C12" s="215"/>
      <c r="D12" s="215"/>
      <c r="E12" s="215"/>
      <c r="F12" s="215"/>
      <c r="G12" s="216"/>
    </row>
    <row r="13" spans="1:12" ht="39" customHeight="1" x14ac:dyDescent="0.25">
      <c r="A13" s="20" t="s">
        <v>401</v>
      </c>
      <c r="B13" s="215" t="s">
        <v>502</v>
      </c>
      <c r="C13" s="215"/>
      <c r="D13" s="215"/>
      <c r="E13" s="215"/>
      <c r="F13" s="215"/>
      <c r="G13" s="216"/>
    </row>
    <row r="14" spans="1:12" ht="42" customHeight="1" x14ac:dyDescent="0.25">
      <c r="A14" s="20" t="s">
        <v>402</v>
      </c>
      <c r="B14" s="226" t="s">
        <v>384</v>
      </c>
      <c r="C14" s="226"/>
      <c r="D14" s="226"/>
      <c r="E14" s="226"/>
      <c r="F14" s="226"/>
      <c r="G14" s="227"/>
    </row>
    <row r="15" spans="1:12" ht="33" customHeight="1" x14ac:dyDescent="0.25">
      <c r="A15" s="19" t="s">
        <v>403</v>
      </c>
      <c r="B15" s="219" t="s">
        <v>406</v>
      </c>
      <c r="C15" s="219"/>
      <c r="D15" s="219"/>
      <c r="E15" s="219"/>
      <c r="F15" s="219"/>
      <c r="G15" s="220"/>
    </row>
    <row r="16" spans="1:12" s="8" customFormat="1" ht="37.5" customHeight="1" x14ac:dyDescent="0.25">
      <c r="A16" s="19"/>
      <c r="B16" s="21" t="s">
        <v>383</v>
      </c>
      <c r="C16" s="22" t="s">
        <v>380</v>
      </c>
      <c r="D16" s="22" t="s">
        <v>385</v>
      </c>
      <c r="E16" s="22" t="s">
        <v>386</v>
      </c>
      <c r="F16" s="22" t="s">
        <v>387</v>
      </c>
      <c r="G16" s="23" t="s">
        <v>388</v>
      </c>
    </row>
    <row r="17" spans="1:7" s="8" customFormat="1" ht="37.5" customHeight="1" x14ac:dyDescent="0.25">
      <c r="A17" s="24" t="s">
        <v>382</v>
      </c>
      <c r="B17" s="25">
        <f>SUM(C17:G17)</f>
        <v>4455470.24</v>
      </c>
      <c r="C17" s="26">
        <f>SUM(C18:C21)</f>
        <v>926564.74</v>
      </c>
      <c r="D17" s="26">
        <f>SUM(D18:D21)</f>
        <v>867432.7</v>
      </c>
      <c r="E17" s="26">
        <f>SUM(E18:E21)</f>
        <v>887157.6</v>
      </c>
      <c r="F17" s="26">
        <f>SUM(F18:F21)</f>
        <v>887157.6</v>
      </c>
      <c r="G17" s="27">
        <f>SUM(G18:G21)</f>
        <v>887157.6</v>
      </c>
    </row>
    <row r="18" spans="1:7" s="8" customFormat="1" ht="61.5" customHeight="1" x14ac:dyDescent="0.25">
      <c r="A18" s="28" t="s">
        <v>398</v>
      </c>
      <c r="B18" s="25">
        <f>SUM(C18:G18)</f>
        <v>1840140.5</v>
      </c>
      <c r="C18" s="26">
        <f>'Приложение 1 к Подпрограмме 1'!F41</f>
        <v>346971</v>
      </c>
      <c r="D18" s="26">
        <f>'Приложение 1 к Подпрограмме 1'!G41</f>
        <v>358498.69999999995</v>
      </c>
      <c r="E18" s="26">
        <f>'Приложение 1 к Подпрограмме 1'!H41</f>
        <v>378223.6</v>
      </c>
      <c r="F18" s="26">
        <f>'Приложение 1 к Подпрограмме 1'!I41</f>
        <v>378223.6</v>
      </c>
      <c r="G18" s="27">
        <f>'Приложение 1 к Подпрограмме 1'!J41</f>
        <v>378223.6</v>
      </c>
    </row>
    <row r="19" spans="1:7" s="8" customFormat="1" ht="40.5" customHeight="1" x14ac:dyDescent="0.25">
      <c r="A19" s="28" t="s">
        <v>421</v>
      </c>
      <c r="B19" s="25">
        <f>SUM(C19:G19)</f>
        <v>10892.09</v>
      </c>
      <c r="C19" s="26">
        <f>'Приложение 1 к Подпрограмме 1'!F39</f>
        <v>10892.09</v>
      </c>
      <c r="D19" s="26">
        <f>'Приложение 1 к Подпрограмме 1'!G39</f>
        <v>0</v>
      </c>
      <c r="E19" s="26">
        <f>'Приложение 1 к Подпрограмме 1'!H39</f>
        <v>0</v>
      </c>
      <c r="F19" s="26">
        <f>'Приложение 1 к Подпрограмме 1'!I39</f>
        <v>0</v>
      </c>
      <c r="G19" s="27">
        <f>'Приложение 1 к Подпрограмме 1'!J39</f>
        <v>0</v>
      </c>
    </row>
    <row r="20" spans="1:7" s="8" customFormat="1" ht="37.5" customHeight="1" x14ac:dyDescent="0.25">
      <c r="A20" s="28" t="s">
        <v>399</v>
      </c>
      <c r="B20" s="25">
        <f>SUM(C20:G20)</f>
        <v>2604437.65</v>
      </c>
      <c r="C20" s="26">
        <f>'Приложение 1 к Подпрограмме 1'!F40</f>
        <v>568701.65</v>
      </c>
      <c r="D20" s="26">
        <f>'Приложение 1 к Подпрограмме 1'!G40</f>
        <v>508934</v>
      </c>
      <c r="E20" s="26">
        <f>'Приложение 1 к Подпрограмме 1'!H40</f>
        <v>508934</v>
      </c>
      <c r="F20" s="26">
        <f>'Приложение 1 к Подпрограмме 1'!I40</f>
        <v>508934</v>
      </c>
      <c r="G20" s="27">
        <f>'Приложение 1 к Подпрограмме 1'!J40</f>
        <v>508934</v>
      </c>
    </row>
    <row r="21" spans="1:7" s="8" customFormat="1" ht="28.5" customHeight="1" x14ac:dyDescent="0.25">
      <c r="A21" s="28" t="s">
        <v>378</v>
      </c>
      <c r="B21" s="25">
        <f>SUM(C21:G21)</f>
        <v>0</v>
      </c>
      <c r="C21" s="29"/>
      <c r="D21" s="29"/>
      <c r="E21" s="29"/>
      <c r="F21" s="29"/>
      <c r="G21" s="30"/>
    </row>
    <row r="22" spans="1:7" ht="103.5" customHeight="1" x14ac:dyDescent="0.25">
      <c r="A22" s="221" t="s">
        <v>404</v>
      </c>
      <c r="B22" s="215" t="s">
        <v>432</v>
      </c>
      <c r="C22" s="215"/>
      <c r="D22" s="215"/>
      <c r="E22" s="215"/>
      <c r="F22" s="215"/>
      <c r="G22" s="216"/>
    </row>
    <row r="23" spans="1:7" ht="77.25" customHeight="1" x14ac:dyDescent="0.25">
      <c r="A23" s="221"/>
      <c r="B23" s="215" t="s">
        <v>433</v>
      </c>
      <c r="C23" s="215"/>
      <c r="D23" s="215"/>
      <c r="E23" s="215"/>
      <c r="F23" s="215"/>
      <c r="G23" s="216"/>
    </row>
    <row r="24" spans="1:7" ht="77.25" customHeight="1" x14ac:dyDescent="0.25">
      <c r="A24" s="222"/>
      <c r="B24" s="228" t="s">
        <v>333</v>
      </c>
      <c r="C24" s="228"/>
      <c r="D24" s="228"/>
      <c r="E24" s="228"/>
      <c r="F24" s="228"/>
      <c r="G24" s="229"/>
    </row>
    <row r="25" spans="1:7" ht="48" customHeight="1" thickBot="1" x14ac:dyDescent="0.3">
      <c r="A25" s="223"/>
      <c r="B25" s="224" t="s">
        <v>496</v>
      </c>
      <c r="C25" s="224"/>
      <c r="D25" s="224"/>
      <c r="E25" s="224"/>
      <c r="F25" s="224"/>
      <c r="G25" s="225"/>
    </row>
  </sheetData>
  <mergeCells count="20">
    <mergeCell ref="E1:G1"/>
    <mergeCell ref="A6:G6"/>
    <mergeCell ref="A5:G5"/>
    <mergeCell ref="E2:G2"/>
    <mergeCell ref="A3:G3"/>
    <mergeCell ref="A4:G4"/>
    <mergeCell ref="A22:A25"/>
    <mergeCell ref="B23:G23"/>
    <mergeCell ref="B25:G25"/>
    <mergeCell ref="B12:G12"/>
    <mergeCell ref="A10:A12"/>
    <mergeCell ref="B14:G14"/>
    <mergeCell ref="B24:G24"/>
    <mergeCell ref="B13:G13"/>
    <mergeCell ref="B9:G9"/>
    <mergeCell ref="B8:G8"/>
    <mergeCell ref="B15:G15"/>
    <mergeCell ref="B22:G22"/>
    <mergeCell ref="B10:G10"/>
    <mergeCell ref="B11:G11"/>
  </mergeCells>
  <phoneticPr fontId="8" type="noConversion"/>
  <pageMargins left="0.35433070866141736" right="0.15748031496062992" top="0.11811023622047245" bottom="0.11811023622047245" header="0.15748031496062992" footer="0.19685039370078741"/>
  <pageSetup paperSize="9" scale="75" orientation="portrait" verticalDpi="4294967293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opLeftCell="A13" zoomScale="75" zoomScaleNormal="75" workbookViewId="0">
      <selection activeCell="B13" sqref="B13:K13"/>
    </sheetView>
  </sheetViews>
  <sheetFormatPr defaultRowHeight="15.75" x14ac:dyDescent="0.25"/>
  <cols>
    <col min="1" max="1" width="11.875" style="1" customWidth="1"/>
    <col min="2" max="2" width="61.625" style="4" customWidth="1"/>
    <col min="3" max="3" width="20.125" style="1" customWidth="1"/>
    <col min="4" max="4" width="20.75" style="1" customWidth="1"/>
    <col min="5" max="5" width="13.375" style="4" customWidth="1"/>
    <col min="6" max="6" width="13.25" style="4" customWidth="1"/>
    <col min="7" max="7" width="15.25" style="4" customWidth="1"/>
    <col min="8" max="8" width="12.125" style="4" customWidth="1"/>
    <col min="9" max="9" width="12.5" style="4" customWidth="1"/>
    <col min="10" max="10" width="11.5" style="4" customWidth="1"/>
    <col min="11" max="11" width="17" style="4" customWidth="1"/>
    <col min="12" max="16384" width="9" style="4"/>
  </cols>
  <sheetData>
    <row r="1" spans="1:14" x14ac:dyDescent="0.25">
      <c r="A1" s="255" t="s">
        <v>362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</row>
    <row r="2" spans="1:14" ht="18.75" customHeight="1" x14ac:dyDescent="0.25">
      <c r="A2" s="39"/>
      <c r="B2" s="2"/>
      <c r="C2" s="2"/>
      <c r="D2" s="2"/>
      <c r="E2" s="2"/>
      <c r="F2" s="231" t="s">
        <v>347</v>
      </c>
      <c r="G2" s="231"/>
      <c r="H2" s="231"/>
      <c r="I2" s="231"/>
      <c r="J2" s="231"/>
      <c r="K2" s="231"/>
    </row>
    <row r="3" spans="1:14" ht="24" customHeight="1" x14ac:dyDescent="0.25">
      <c r="B3" s="7"/>
      <c r="C3" s="7"/>
      <c r="D3" s="7"/>
      <c r="E3" s="7"/>
      <c r="F3" s="6"/>
      <c r="G3" s="6"/>
      <c r="H3" s="6"/>
      <c r="I3" s="6"/>
      <c r="J3" s="6"/>
      <c r="K3" s="6"/>
    </row>
    <row r="4" spans="1:14" ht="22.5" customHeight="1" x14ac:dyDescent="0.25">
      <c r="A4" s="31"/>
      <c r="B4" s="33"/>
      <c r="C4" s="33"/>
      <c r="D4" s="33"/>
      <c r="E4" s="33"/>
      <c r="F4" s="74"/>
      <c r="G4" s="74"/>
      <c r="H4" s="74"/>
      <c r="I4" s="74"/>
      <c r="J4" s="74"/>
      <c r="K4" s="74"/>
    </row>
    <row r="5" spans="1:14" s="3" customFormat="1" ht="30.75" customHeight="1" x14ac:dyDescent="0.25">
      <c r="A5" s="277" t="s">
        <v>348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</row>
    <row r="6" spans="1:14" s="10" customFormat="1" ht="37.5" customHeight="1" x14ac:dyDescent="0.3">
      <c r="A6" s="262" t="s">
        <v>349</v>
      </c>
      <c r="B6" s="278"/>
      <c r="C6" s="278"/>
      <c r="D6" s="278"/>
      <c r="E6" s="278"/>
      <c r="F6" s="278"/>
      <c r="G6" s="278"/>
      <c r="H6" s="278"/>
      <c r="I6" s="278"/>
      <c r="J6" s="278"/>
      <c r="K6" s="33"/>
      <c r="L6" s="2"/>
      <c r="M6" s="2"/>
      <c r="N6" s="2"/>
    </row>
    <row r="7" spans="1:14" s="10" customFormat="1" ht="18" customHeight="1" x14ac:dyDescent="0.25">
      <c r="A7" s="32"/>
      <c r="B7" s="336"/>
      <c r="C7" s="336"/>
      <c r="D7" s="336"/>
      <c r="E7" s="336"/>
      <c r="F7" s="336"/>
      <c r="G7" s="336"/>
      <c r="H7" s="336"/>
      <c r="I7" s="336"/>
      <c r="J7" s="33"/>
      <c r="K7" s="33"/>
      <c r="L7" s="2"/>
      <c r="M7" s="2"/>
      <c r="N7" s="2"/>
    </row>
    <row r="8" spans="1:14" s="3" customFormat="1" ht="18.75" x14ac:dyDescent="0.25">
      <c r="A8" s="34"/>
      <c r="B8" s="35"/>
      <c r="C8" s="34"/>
      <c r="D8" s="34"/>
      <c r="E8" s="35"/>
      <c r="F8" s="35"/>
      <c r="G8" s="35"/>
      <c r="H8" s="35"/>
      <c r="I8" s="35"/>
      <c r="J8" s="35"/>
      <c r="K8" s="35"/>
    </row>
    <row r="9" spans="1:14" s="3" customFormat="1" ht="35.25" customHeight="1" x14ac:dyDescent="0.25">
      <c r="A9" s="279" t="s">
        <v>364</v>
      </c>
      <c r="B9" s="280" t="s">
        <v>363</v>
      </c>
      <c r="C9" s="280" t="s">
        <v>365</v>
      </c>
      <c r="D9" s="280" t="s">
        <v>407</v>
      </c>
      <c r="E9" s="266" t="s">
        <v>131</v>
      </c>
      <c r="F9" s="280" t="s">
        <v>452</v>
      </c>
      <c r="G9" s="280"/>
      <c r="H9" s="280"/>
      <c r="I9" s="280"/>
      <c r="J9" s="280"/>
      <c r="K9" s="280" t="s">
        <v>409</v>
      </c>
    </row>
    <row r="10" spans="1:14" s="3" customFormat="1" ht="36.75" customHeight="1" x14ac:dyDescent="0.25">
      <c r="A10" s="279"/>
      <c r="B10" s="280"/>
      <c r="C10" s="280"/>
      <c r="D10" s="280"/>
      <c r="E10" s="280"/>
      <c r="F10" s="280"/>
      <c r="G10" s="280"/>
      <c r="H10" s="280"/>
      <c r="I10" s="280"/>
      <c r="J10" s="280"/>
      <c r="K10" s="280"/>
    </row>
    <row r="11" spans="1:14" s="3" customFormat="1" ht="63.75" customHeight="1" x14ac:dyDescent="0.25">
      <c r="A11" s="279"/>
      <c r="B11" s="280"/>
      <c r="C11" s="280"/>
      <c r="D11" s="280"/>
      <c r="E11" s="280"/>
      <c r="F11" s="37" t="s">
        <v>370</v>
      </c>
      <c r="G11" s="37" t="s">
        <v>389</v>
      </c>
      <c r="H11" s="37" t="s">
        <v>390</v>
      </c>
      <c r="I11" s="37" t="s">
        <v>391</v>
      </c>
      <c r="J11" s="37" t="s">
        <v>392</v>
      </c>
      <c r="K11" s="280"/>
    </row>
    <row r="12" spans="1:14" s="3" customFormat="1" ht="21.75" customHeight="1" x14ac:dyDescent="0.25">
      <c r="A12" s="75">
        <v>1</v>
      </c>
      <c r="B12" s="37">
        <v>2</v>
      </c>
      <c r="C12" s="37">
        <v>3</v>
      </c>
      <c r="D12" s="37">
        <v>4</v>
      </c>
      <c r="E12" s="37">
        <v>5</v>
      </c>
      <c r="F12" s="37">
        <v>6</v>
      </c>
      <c r="G12" s="37">
        <v>7</v>
      </c>
      <c r="H12" s="37">
        <v>8</v>
      </c>
      <c r="I12" s="37">
        <v>9</v>
      </c>
      <c r="J12" s="37">
        <v>10</v>
      </c>
      <c r="K12" s="37">
        <v>11</v>
      </c>
    </row>
    <row r="13" spans="1:14" s="11" customFormat="1" ht="53.25" customHeight="1" x14ac:dyDescent="0.25">
      <c r="A13" s="83"/>
      <c r="B13" s="286" t="s">
        <v>429</v>
      </c>
      <c r="C13" s="286"/>
      <c r="D13" s="286"/>
      <c r="E13" s="286"/>
      <c r="F13" s="286"/>
      <c r="G13" s="286"/>
      <c r="H13" s="286"/>
      <c r="I13" s="286"/>
      <c r="J13" s="286"/>
      <c r="K13" s="286"/>
    </row>
    <row r="14" spans="1:14" s="3" customFormat="1" ht="110.25" x14ac:dyDescent="0.25">
      <c r="A14" s="38" t="s">
        <v>366</v>
      </c>
      <c r="B14" s="80" t="s">
        <v>350</v>
      </c>
      <c r="C14" s="77" t="s">
        <v>395</v>
      </c>
      <c r="D14" s="153" t="s">
        <v>132</v>
      </c>
      <c r="E14" s="78">
        <f t="shared" ref="E14:E25" si="0">SUM(F14:J14)</f>
        <v>172638.19999999998</v>
      </c>
      <c r="F14" s="78">
        <f>34404.4+616.2</f>
        <v>35020.6</v>
      </c>
      <c r="G14" s="78">
        <v>34404.400000000001</v>
      </c>
      <c r="H14" s="78">
        <v>34404.400000000001</v>
      </c>
      <c r="I14" s="78">
        <v>34404.400000000001</v>
      </c>
      <c r="J14" s="78">
        <v>34404.400000000001</v>
      </c>
      <c r="K14" s="38" t="s">
        <v>351</v>
      </c>
    </row>
    <row r="15" spans="1:14" s="3" customFormat="1" ht="84" customHeight="1" x14ac:dyDescent="0.25">
      <c r="A15" s="294" t="s">
        <v>470</v>
      </c>
      <c r="B15" s="332" t="s">
        <v>427</v>
      </c>
      <c r="C15" s="334" t="s">
        <v>397</v>
      </c>
      <c r="D15" s="153" t="s">
        <v>115</v>
      </c>
      <c r="E15" s="46">
        <f t="shared" si="0"/>
        <v>10295</v>
      </c>
      <c r="F15" s="46">
        <v>2059</v>
      </c>
      <c r="G15" s="46">
        <v>2059</v>
      </c>
      <c r="H15" s="46">
        <v>2059</v>
      </c>
      <c r="I15" s="46">
        <v>2059</v>
      </c>
      <c r="J15" s="46">
        <v>2059</v>
      </c>
      <c r="K15" s="22" t="s">
        <v>425</v>
      </c>
    </row>
    <row r="16" spans="1:14" s="3" customFormat="1" ht="64.5" customHeight="1" x14ac:dyDescent="0.25">
      <c r="A16" s="260"/>
      <c r="B16" s="333"/>
      <c r="C16" s="335"/>
      <c r="D16" s="153" t="s">
        <v>133</v>
      </c>
      <c r="E16" s="46">
        <f t="shared" si="0"/>
        <v>248420</v>
      </c>
      <c r="F16" s="46">
        <v>49684</v>
      </c>
      <c r="G16" s="46">
        <v>49684</v>
      </c>
      <c r="H16" s="46">
        <v>49684</v>
      </c>
      <c r="I16" s="46">
        <v>49684</v>
      </c>
      <c r="J16" s="46">
        <v>49684</v>
      </c>
      <c r="K16" s="22" t="s">
        <v>425</v>
      </c>
    </row>
    <row r="17" spans="1:11" s="3" customFormat="1" ht="110.25" x14ac:dyDescent="0.25">
      <c r="A17" s="93" t="s">
        <v>437</v>
      </c>
      <c r="B17" s="76" t="s">
        <v>451</v>
      </c>
      <c r="C17" s="77" t="s">
        <v>395</v>
      </c>
      <c r="D17" s="153" t="s">
        <v>132</v>
      </c>
      <c r="E17" s="78">
        <f t="shared" si="0"/>
        <v>124871.5</v>
      </c>
      <c r="F17" s="78">
        <v>24974.3</v>
      </c>
      <c r="G17" s="78">
        <v>24974.3</v>
      </c>
      <c r="H17" s="78">
        <v>24974.3</v>
      </c>
      <c r="I17" s="78">
        <v>24974.3</v>
      </c>
      <c r="J17" s="78">
        <v>24974.3</v>
      </c>
      <c r="K17" s="22" t="s">
        <v>425</v>
      </c>
    </row>
    <row r="18" spans="1:11" s="3" customFormat="1" ht="93.75" x14ac:dyDescent="0.25">
      <c r="A18" s="37" t="s">
        <v>442</v>
      </c>
      <c r="B18" s="80" t="s">
        <v>65</v>
      </c>
      <c r="C18" s="77" t="s">
        <v>395</v>
      </c>
      <c r="D18" s="153" t="s">
        <v>116</v>
      </c>
      <c r="E18" s="78">
        <f t="shared" si="0"/>
        <v>1000</v>
      </c>
      <c r="F18" s="78">
        <v>1000</v>
      </c>
      <c r="G18" s="78">
        <v>0</v>
      </c>
      <c r="H18" s="78">
        <v>0</v>
      </c>
      <c r="I18" s="78">
        <v>0</v>
      </c>
      <c r="J18" s="78">
        <v>0</v>
      </c>
      <c r="K18" s="22" t="s">
        <v>425</v>
      </c>
    </row>
    <row r="19" spans="1:11" s="3" customFormat="1" ht="93.75" x14ac:dyDescent="0.25">
      <c r="A19" s="150" t="s">
        <v>443</v>
      </c>
      <c r="B19" s="82" t="s">
        <v>454</v>
      </c>
      <c r="C19" s="77" t="s">
        <v>395</v>
      </c>
      <c r="D19" s="153" t="s">
        <v>136</v>
      </c>
      <c r="E19" s="78">
        <f t="shared" si="0"/>
        <v>11056</v>
      </c>
      <c r="F19" s="78">
        <f>SUM(F20:F42)</f>
        <v>2211.1999999999998</v>
      </c>
      <c r="G19" s="78">
        <f>SUM(G20:G42)</f>
        <v>2211.1999999999998</v>
      </c>
      <c r="H19" s="78">
        <f>SUM(H20:H42)</f>
        <v>2211.1999999999998</v>
      </c>
      <c r="I19" s="78">
        <f>SUM(I20:I42)</f>
        <v>2211.1999999999998</v>
      </c>
      <c r="J19" s="78">
        <f>SUM(J20:J42)</f>
        <v>2211.1999999999998</v>
      </c>
      <c r="K19" s="22"/>
    </row>
    <row r="20" spans="1:11" s="3" customFormat="1" ht="99" customHeight="1" x14ac:dyDescent="0.25">
      <c r="A20" s="151" t="s">
        <v>66</v>
      </c>
      <c r="B20" s="131" t="s">
        <v>17</v>
      </c>
      <c r="C20" s="77" t="s">
        <v>395</v>
      </c>
      <c r="D20" s="37"/>
      <c r="E20" s="128">
        <f t="shared" si="0"/>
        <v>694</v>
      </c>
      <c r="F20" s="128">
        <v>138.80000000000001</v>
      </c>
      <c r="G20" s="128">
        <v>138.80000000000001</v>
      </c>
      <c r="H20" s="128">
        <v>138.80000000000001</v>
      </c>
      <c r="I20" s="128">
        <v>138.80000000000001</v>
      </c>
      <c r="J20" s="128">
        <v>138.80000000000001</v>
      </c>
      <c r="K20" s="148" t="s">
        <v>98</v>
      </c>
    </row>
    <row r="21" spans="1:11" s="3" customFormat="1" ht="93.75" x14ac:dyDescent="0.25">
      <c r="A21" s="151" t="s">
        <v>67</v>
      </c>
      <c r="B21" s="131" t="s">
        <v>18</v>
      </c>
      <c r="C21" s="77" t="s">
        <v>395</v>
      </c>
      <c r="D21" s="37"/>
      <c r="E21" s="128">
        <f t="shared" si="0"/>
        <v>212.5</v>
      </c>
      <c r="F21" s="128">
        <v>42.5</v>
      </c>
      <c r="G21" s="128">
        <v>42.5</v>
      </c>
      <c r="H21" s="128">
        <v>42.5</v>
      </c>
      <c r="I21" s="128">
        <v>42.5</v>
      </c>
      <c r="J21" s="128">
        <v>42.5</v>
      </c>
      <c r="K21" s="147" t="s">
        <v>99</v>
      </c>
    </row>
    <row r="22" spans="1:11" s="3" customFormat="1" ht="93.75" x14ac:dyDescent="0.25">
      <c r="A22" s="151" t="s">
        <v>68</v>
      </c>
      <c r="B22" s="131" t="s">
        <v>19</v>
      </c>
      <c r="C22" s="77" t="s">
        <v>395</v>
      </c>
      <c r="D22" s="37"/>
      <c r="E22" s="128">
        <f t="shared" si="0"/>
        <v>3028.5</v>
      </c>
      <c r="F22" s="128">
        <v>605.70000000000005</v>
      </c>
      <c r="G22" s="128">
        <v>605.70000000000005</v>
      </c>
      <c r="H22" s="128">
        <v>605.70000000000005</v>
      </c>
      <c r="I22" s="128">
        <v>605.70000000000005</v>
      </c>
      <c r="J22" s="128">
        <v>605.70000000000005</v>
      </c>
      <c r="K22" s="22" t="s">
        <v>99</v>
      </c>
    </row>
    <row r="23" spans="1:11" s="3" customFormat="1" ht="93.75" x14ac:dyDescent="0.25">
      <c r="A23" s="151" t="s">
        <v>69</v>
      </c>
      <c r="B23" s="131" t="s">
        <v>20</v>
      </c>
      <c r="C23" s="77" t="s">
        <v>395</v>
      </c>
      <c r="D23" s="37"/>
      <c r="E23" s="128">
        <f t="shared" si="0"/>
        <v>631</v>
      </c>
      <c r="F23" s="128">
        <v>126.2</v>
      </c>
      <c r="G23" s="128">
        <v>126.2</v>
      </c>
      <c r="H23" s="128">
        <v>126.2</v>
      </c>
      <c r="I23" s="128">
        <v>126.2</v>
      </c>
      <c r="J23" s="128">
        <v>126.2</v>
      </c>
      <c r="K23" s="22" t="s">
        <v>99</v>
      </c>
    </row>
    <row r="24" spans="1:11" s="3" customFormat="1" ht="93.75" x14ac:dyDescent="0.25">
      <c r="A24" s="151" t="s">
        <v>70</v>
      </c>
      <c r="B24" s="131" t="s">
        <v>21</v>
      </c>
      <c r="C24" s="77" t="s">
        <v>395</v>
      </c>
      <c r="D24" s="37"/>
      <c r="E24" s="128">
        <f t="shared" si="0"/>
        <v>400</v>
      </c>
      <c r="F24" s="128">
        <v>80</v>
      </c>
      <c r="G24" s="128">
        <v>80</v>
      </c>
      <c r="H24" s="128">
        <v>80</v>
      </c>
      <c r="I24" s="128">
        <v>80</v>
      </c>
      <c r="J24" s="128">
        <v>80</v>
      </c>
      <c r="K24" s="22" t="s">
        <v>99</v>
      </c>
    </row>
    <row r="25" spans="1:11" s="3" customFormat="1" ht="93.75" x14ac:dyDescent="0.25">
      <c r="A25" s="151" t="s">
        <v>71</v>
      </c>
      <c r="B25" s="131" t="s">
        <v>22</v>
      </c>
      <c r="C25" s="77" t="s">
        <v>395</v>
      </c>
      <c r="D25" s="37"/>
      <c r="E25" s="128">
        <f t="shared" si="0"/>
        <v>550</v>
      </c>
      <c r="F25" s="128">
        <v>110</v>
      </c>
      <c r="G25" s="128">
        <v>110</v>
      </c>
      <c r="H25" s="128">
        <v>110</v>
      </c>
      <c r="I25" s="128">
        <v>110</v>
      </c>
      <c r="J25" s="128">
        <v>110</v>
      </c>
      <c r="K25" s="22" t="s">
        <v>15</v>
      </c>
    </row>
    <row r="26" spans="1:11" s="3" customFormat="1" ht="93.75" x14ac:dyDescent="0.25">
      <c r="A26" s="151" t="s">
        <v>72</v>
      </c>
      <c r="B26" s="131" t="s">
        <v>23</v>
      </c>
      <c r="C26" s="77" t="s">
        <v>395</v>
      </c>
      <c r="D26" s="37"/>
      <c r="E26" s="128">
        <f>F26+G26+I26+H26+J26</f>
        <v>487.5</v>
      </c>
      <c r="F26" s="128">
        <v>97.5</v>
      </c>
      <c r="G26" s="128">
        <v>97.5</v>
      </c>
      <c r="H26" s="128">
        <v>97.5</v>
      </c>
      <c r="I26" s="128">
        <v>97.5</v>
      </c>
      <c r="J26" s="128">
        <v>97.5</v>
      </c>
      <c r="K26" s="22" t="s">
        <v>15</v>
      </c>
    </row>
    <row r="27" spans="1:11" s="3" customFormat="1" ht="93.75" x14ac:dyDescent="0.25">
      <c r="A27" s="151" t="s">
        <v>73</v>
      </c>
      <c r="B27" s="131" t="s">
        <v>24</v>
      </c>
      <c r="C27" s="77" t="s">
        <v>395</v>
      </c>
      <c r="D27" s="37"/>
      <c r="E27" s="128">
        <f>F27+G27+I27+H27+J27</f>
        <v>400</v>
      </c>
      <c r="F27" s="128">
        <v>80</v>
      </c>
      <c r="G27" s="128">
        <v>80</v>
      </c>
      <c r="H27" s="128">
        <v>80</v>
      </c>
      <c r="I27" s="128">
        <v>80</v>
      </c>
      <c r="J27" s="128">
        <v>80</v>
      </c>
      <c r="K27" s="22" t="s">
        <v>15</v>
      </c>
    </row>
    <row r="28" spans="1:11" s="3" customFormat="1" ht="93.75" x14ac:dyDescent="0.25">
      <c r="A28" s="151" t="s">
        <v>74</v>
      </c>
      <c r="B28" s="131" t="s">
        <v>25</v>
      </c>
      <c r="C28" s="77" t="s">
        <v>395</v>
      </c>
      <c r="D28" s="37"/>
      <c r="E28" s="128">
        <f t="shared" ref="E28:E33" si="1">F28+G28+I28+H28+J28</f>
        <v>350</v>
      </c>
      <c r="F28" s="128">
        <v>70</v>
      </c>
      <c r="G28" s="128">
        <v>70</v>
      </c>
      <c r="H28" s="128">
        <v>70</v>
      </c>
      <c r="I28" s="128">
        <v>70</v>
      </c>
      <c r="J28" s="128">
        <v>70</v>
      </c>
      <c r="K28" s="22" t="s">
        <v>15</v>
      </c>
    </row>
    <row r="29" spans="1:11" s="3" customFormat="1" ht="93.75" x14ac:dyDescent="0.25">
      <c r="A29" s="151" t="s">
        <v>75</v>
      </c>
      <c r="B29" s="131" t="s">
        <v>212</v>
      </c>
      <c r="C29" s="77" t="s">
        <v>395</v>
      </c>
      <c r="D29" s="37"/>
      <c r="E29" s="128">
        <f t="shared" si="1"/>
        <v>200</v>
      </c>
      <c r="F29" s="128">
        <v>40</v>
      </c>
      <c r="G29" s="128">
        <v>40</v>
      </c>
      <c r="H29" s="128">
        <v>40</v>
      </c>
      <c r="I29" s="128">
        <v>40</v>
      </c>
      <c r="J29" s="128">
        <v>40</v>
      </c>
      <c r="K29" s="22" t="s">
        <v>15</v>
      </c>
    </row>
    <row r="30" spans="1:11" s="3" customFormat="1" ht="93.75" x14ac:dyDescent="0.25">
      <c r="A30" s="151" t="s">
        <v>76</v>
      </c>
      <c r="B30" s="131" t="s">
        <v>204</v>
      </c>
      <c r="C30" s="77" t="s">
        <v>395</v>
      </c>
      <c r="D30" s="37"/>
      <c r="E30" s="128">
        <f t="shared" si="1"/>
        <v>200</v>
      </c>
      <c r="F30" s="128">
        <v>40</v>
      </c>
      <c r="G30" s="128">
        <v>40</v>
      </c>
      <c r="H30" s="128">
        <v>40</v>
      </c>
      <c r="I30" s="128">
        <v>40</v>
      </c>
      <c r="J30" s="128">
        <v>40</v>
      </c>
      <c r="K30" s="22" t="s">
        <v>15</v>
      </c>
    </row>
    <row r="31" spans="1:11" s="3" customFormat="1" ht="93.75" x14ac:dyDescent="0.25">
      <c r="A31" s="151" t="s">
        <v>77</v>
      </c>
      <c r="B31" s="131" t="s">
        <v>213</v>
      </c>
      <c r="C31" s="77" t="s">
        <v>395</v>
      </c>
      <c r="D31" s="37"/>
      <c r="E31" s="128">
        <f t="shared" si="1"/>
        <v>250</v>
      </c>
      <c r="F31" s="128">
        <v>50</v>
      </c>
      <c r="G31" s="128">
        <v>50</v>
      </c>
      <c r="H31" s="128">
        <v>50</v>
      </c>
      <c r="I31" s="128">
        <v>50</v>
      </c>
      <c r="J31" s="128">
        <v>50</v>
      </c>
      <c r="K31" s="22" t="s">
        <v>15</v>
      </c>
    </row>
    <row r="32" spans="1:11" s="3" customFormat="1" ht="93.75" x14ac:dyDescent="0.25">
      <c r="A32" s="151" t="s">
        <v>78</v>
      </c>
      <c r="B32" s="131" t="s">
        <v>214</v>
      </c>
      <c r="C32" s="77" t="s">
        <v>395</v>
      </c>
      <c r="D32" s="37"/>
      <c r="E32" s="128">
        <f t="shared" si="1"/>
        <v>210</v>
      </c>
      <c r="F32" s="128">
        <v>42</v>
      </c>
      <c r="G32" s="128">
        <v>42</v>
      </c>
      <c r="H32" s="128">
        <v>42</v>
      </c>
      <c r="I32" s="128">
        <v>42</v>
      </c>
      <c r="J32" s="128">
        <v>42</v>
      </c>
      <c r="K32" s="22" t="s">
        <v>15</v>
      </c>
    </row>
    <row r="33" spans="1:11" s="3" customFormat="1" ht="93.75" x14ac:dyDescent="0.25">
      <c r="A33" s="151" t="s">
        <v>79</v>
      </c>
      <c r="B33" s="131" t="s">
        <v>215</v>
      </c>
      <c r="C33" s="77" t="s">
        <v>395</v>
      </c>
      <c r="D33" s="37"/>
      <c r="E33" s="128">
        <f t="shared" si="1"/>
        <v>350</v>
      </c>
      <c r="F33" s="128">
        <v>70</v>
      </c>
      <c r="G33" s="128">
        <v>70</v>
      </c>
      <c r="H33" s="128">
        <v>70</v>
      </c>
      <c r="I33" s="128">
        <v>70</v>
      </c>
      <c r="J33" s="128">
        <v>70</v>
      </c>
      <c r="K33" s="22" t="s">
        <v>15</v>
      </c>
    </row>
    <row r="34" spans="1:11" s="3" customFormat="1" ht="93.75" x14ac:dyDescent="0.25">
      <c r="A34" s="151" t="s">
        <v>80</v>
      </c>
      <c r="B34" s="131" t="s">
        <v>216</v>
      </c>
      <c r="C34" s="77" t="s">
        <v>395</v>
      </c>
      <c r="D34" s="37"/>
      <c r="E34" s="128">
        <f t="shared" ref="E34:E42" si="2">F34+G34+I34+H34+J34</f>
        <v>215</v>
      </c>
      <c r="F34" s="128">
        <v>43</v>
      </c>
      <c r="G34" s="128">
        <v>43</v>
      </c>
      <c r="H34" s="128">
        <v>43</v>
      </c>
      <c r="I34" s="128">
        <v>43</v>
      </c>
      <c r="J34" s="128">
        <v>43</v>
      </c>
      <c r="K34" s="22" t="s">
        <v>15</v>
      </c>
    </row>
    <row r="35" spans="1:11" s="3" customFormat="1" ht="93.75" x14ac:dyDescent="0.25">
      <c r="A35" s="151" t="s">
        <v>81</v>
      </c>
      <c r="B35" s="131" t="s">
        <v>217</v>
      </c>
      <c r="C35" s="77" t="s">
        <v>395</v>
      </c>
      <c r="D35" s="37"/>
      <c r="E35" s="128">
        <f t="shared" si="2"/>
        <v>152.5</v>
      </c>
      <c r="F35" s="128">
        <v>30.5</v>
      </c>
      <c r="G35" s="128">
        <v>30.5</v>
      </c>
      <c r="H35" s="128">
        <v>30.5</v>
      </c>
      <c r="I35" s="128">
        <v>30.5</v>
      </c>
      <c r="J35" s="128">
        <v>30.5</v>
      </c>
      <c r="K35" s="22" t="s">
        <v>15</v>
      </c>
    </row>
    <row r="36" spans="1:11" s="3" customFormat="1" ht="93.75" x14ac:dyDescent="0.25">
      <c r="A36" s="151" t="s">
        <v>82</v>
      </c>
      <c r="B36" s="131" t="s">
        <v>218</v>
      </c>
      <c r="C36" s="77" t="s">
        <v>395</v>
      </c>
      <c r="D36" s="37"/>
      <c r="E36" s="128">
        <f t="shared" si="2"/>
        <v>510</v>
      </c>
      <c r="F36" s="128">
        <v>102</v>
      </c>
      <c r="G36" s="128">
        <v>102</v>
      </c>
      <c r="H36" s="128">
        <v>102</v>
      </c>
      <c r="I36" s="128">
        <v>102</v>
      </c>
      <c r="J36" s="128">
        <v>102</v>
      </c>
      <c r="K36" s="22" t="s">
        <v>134</v>
      </c>
    </row>
    <row r="37" spans="1:11" s="3" customFormat="1" ht="93.75" x14ac:dyDescent="0.25">
      <c r="A37" s="151" t="s">
        <v>83</v>
      </c>
      <c r="B37" s="131" t="s">
        <v>205</v>
      </c>
      <c r="C37" s="77" t="s">
        <v>395</v>
      </c>
      <c r="D37" s="37"/>
      <c r="E37" s="128">
        <f t="shared" si="2"/>
        <v>500</v>
      </c>
      <c r="F37" s="128">
        <v>100</v>
      </c>
      <c r="G37" s="128">
        <v>100</v>
      </c>
      <c r="H37" s="128">
        <v>100</v>
      </c>
      <c r="I37" s="128">
        <v>100</v>
      </c>
      <c r="J37" s="128">
        <v>100</v>
      </c>
      <c r="K37" s="22" t="s">
        <v>15</v>
      </c>
    </row>
    <row r="38" spans="1:11" s="3" customFormat="1" ht="93.75" x14ac:dyDescent="0.25">
      <c r="A38" s="151" t="s">
        <v>84</v>
      </c>
      <c r="B38" s="131" t="s">
        <v>219</v>
      </c>
      <c r="C38" s="77" t="s">
        <v>395</v>
      </c>
      <c r="D38" s="37"/>
      <c r="E38" s="128">
        <f t="shared" si="2"/>
        <v>165</v>
      </c>
      <c r="F38" s="128">
        <v>33</v>
      </c>
      <c r="G38" s="128">
        <v>33</v>
      </c>
      <c r="H38" s="128">
        <v>33</v>
      </c>
      <c r="I38" s="128">
        <v>33</v>
      </c>
      <c r="J38" s="128">
        <v>33</v>
      </c>
      <c r="K38" s="22" t="s">
        <v>16</v>
      </c>
    </row>
    <row r="39" spans="1:11" s="3" customFormat="1" ht="93.75" x14ac:dyDescent="0.25">
      <c r="A39" s="151" t="s">
        <v>85</v>
      </c>
      <c r="B39" s="131" t="s">
        <v>202</v>
      </c>
      <c r="C39" s="77" t="s">
        <v>395</v>
      </c>
      <c r="D39" s="37"/>
      <c r="E39" s="128">
        <f t="shared" si="2"/>
        <v>350</v>
      </c>
      <c r="F39" s="128">
        <v>70</v>
      </c>
      <c r="G39" s="128">
        <v>70</v>
      </c>
      <c r="H39" s="128">
        <v>70</v>
      </c>
      <c r="I39" s="128">
        <v>70</v>
      </c>
      <c r="J39" s="128">
        <v>70</v>
      </c>
      <c r="K39" s="22" t="s">
        <v>16</v>
      </c>
    </row>
    <row r="40" spans="1:11" s="3" customFormat="1" ht="93.75" x14ac:dyDescent="0.25">
      <c r="A40" s="151" t="s">
        <v>86</v>
      </c>
      <c r="B40" s="131" t="s">
        <v>220</v>
      </c>
      <c r="C40" s="77" t="s">
        <v>395</v>
      </c>
      <c r="D40" s="37"/>
      <c r="E40" s="128">
        <f t="shared" si="2"/>
        <v>210</v>
      </c>
      <c r="F40" s="128">
        <v>42</v>
      </c>
      <c r="G40" s="128">
        <v>42</v>
      </c>
      <c r="H40" s="128">
        <v>42</v>
      </c>
      <c r="I40" s="128">
        <v>42</v>
      </c>
      <c r="J40" s="128">
        <v>42</v>
      </c>
      <c r="K40" s="22" t="s">
        <v>16</v>
      </c>
    </row>
    <row r="41" spans="1:11" s="3" customFormat="1" ht="93.75" x14ac:dyDescent="0.25">
      <c r="A41" s="151" t="s">
        <v>87</v>
      </c>
      <c r="B41" s="131" t="s">
        <v>203</v>
      </c>
      <c r="C41" s="77" t="s">
        <v>395</v>
      </c>
      <c r="D41" s="37"/>
      <c r="E41" s="128">
        <f t="shared" si="2"/>
        <v>450</v>
      </c>
      <c r="F41" s="128">
        <v>90</v>
      </c>
      <c r="G41" s="128">
        <v>90</v>
      </c>
      <c r="H41" s="128">
        <v>90</v>
      </c>
      <c r="I41" s="128">
        <v>90</v>
      </c>
      <c r="J41" s="128">
        <v>90</v>
      </c>
      <c r="K41" s="22" t="s">
        <v>16</v>
      </c>
    </row>
    <row r="42" spans="1:11" s="3" customFormat="1" ht="93.75" x14ac:dyDescent="0.25">
      <c r="A42" s="151" t="s">
        <v>88</v>
      </c>
      <c r="B42" s="131" t="s">
        <v>221</v>
      </c>
      <c r="C42" s="77" t="s">
        <v>395</v>
      </c>
      <c r="D42" s="37"/>
      <c r="E42" s="128">
        <f t="shared" si="2"/>
        <v>540</v>
      </c>
      <c r="F42" s="128">
        <v>108</v>
      </c>
      <c r="G42" s="128">
        <v>108</v>
      </c>
      <c r="H42" s="128">
        <v>108</v>
      </c>
      <c r="I42" s="128">
        <v>108</v>
      </c>
      <c r="J42" s="128">
        <v>108</v>
      </c>
      <c r="K42" s="22" t="s">
        <v>16</v>
      </c>
    </row>
    <row r="43" spans="1:11" s="3" customFormat="1" ht="26.25" customHeight="1" x14ac:dyDescent="0.25">
      <c r="A43" s="83"/>
      <c r="B43" s="287" t="s">
        <v>368</v>
      </c>
      <c r="C43" s="287"/>
      <c r="D43" s="84"/>
      <c r="E43" s="177">
        <f t="shared" ref="E43:J43" si="3">SUM(E14:E19)</f>
        <v>568280.69999999995</v>
      </c>
      <c r="F43" s="177">
        <f t="shared" si="3"/>
        <v>114949.1</v>
      </c>
      <c r="G43" s="177">
        <f t="shared" si="3"/>
        <v>113332.9</v>
      </c>
      <c r="H43" s="177">
        <f t="shared" si="3"/>
        <v>113332.9</v>
      </c>
      <c r="I43" s="177">
        <f t="shared" si="3"/>
        <v>113332.9</v>
      </c>
      <c r="J43" s="130">
        <f t="shared" si="3"/>
        <v>113332.9</v>
      </c>
      <c r="K43" s="84"/>
    </row>
    <row r="44" spans="1:11" s="3" customFormat="1" ht="26.45" customHeight="1" x14ac:dyDescent="0.25">
      <c r="A44" s="83"/>
      <c r="B44" s="48" t="s">
        <v>397</v>
      </c>
      <c r="C44" s="86"/>
      <c r="D44" s="84"/>
      <c r="E44" s="180">
        <f t="shared" ref="E44:J44" si="4">E15+E16</f>
        <v>258715</v>
      </c>
      <c r="F44" s="50">
        <f t="shared" si="4"/>
        <v>51743</v>
      </c>
      <c r="G44" s="50">
        <f t="shared" si="4"/>
        <v>51743</v>
      </c>
      <c r="H44" s="50">
        <f t="shared" si="4"/>
        <v>51743</v>
      </c>
      <c r="I44" s="50">
        <f t="shared" si="4"/>
        <v>51743</v>
      </c>
      <c r="J44" s="46">
        <f t="shared" si="4"/>
        <v>51743</v>
      </c>
      <c r="K44" s="84"/>
    </row>
    <row r="45" spans="1:11" s="3" customFormat="1" ht="24" customHeight="1" x14ac:dyDescent="0.25">
      <c r="A45" s="83"/>
      <c r="B45" s="85" t="s">
        <v>410</v>
      </c>
      <c r="C45" s="85"/>
      <c r="D45" s="84"/>
      <c r="E45" s="50">
        <f>E14+E17+E19+E18</f>
        <v>309565.69999999995</v>
      </c>
      <c r="F45" s="50">
        <f>F14+F17+F18+F19</f>
        <v>63206.099999999991</v>
      </c>
      <c r="G45" s="50">
        <f>G14+G17+G18+G19</f>
        <v>61589.899999999994</v>
      </c>
      <c r="H45" s="50">
        <f>H14+H17+H18+H19</f>
        <v>61589.899999999994</v>
      </c>
      <c r="I45" s="50">
        <f>I14+I17+I18+I19</f>
        <v>61589.899999999994</v>
      </c>
      <c r="J45" s="46">
        <f>J14+J17+J18+J19</f>
        <v>61589.899999999994</v>
      </c>
      <c r="K45" s="84"/>
    </row>
    <row r="46" spans="1:11" s="13" customFormat="1" ht="26.45" customHeight="1" x14ac:dyDescent="0.25">
      <c r="A46" s="87"/>
      <c r="B46" s="88" t="s">
        <v>352</v>
      </c>
      <c r="C46" s="89"/>
      <c r="D46" s="90"/>
      <c r="E46" s="91">
        <f t="shared" ref="E46:J46" si="5">E43</f>
        <v>568280.69999999995</v>
      </c>
      <c r="F46" s="91">
        <f t="shared" si="5"/>
        <v>114949.1</v>
      </c>
      <c r="G46" s="91">
        <f t="shared" si="5"/>
        <v>113332.9</v>
      </c>
      <c r="H46" s="91">
        <f t="shared" si="5"/>
        <v>113332.9</v>
      </c>
      <c r="I46" s="91">
        <f t="shared" si="5"/>
        <v>113332.9</v>
      </c>
      <c r="J46" s="91">
        <f t="shared" si="5"/>
        <v>113332.9</v>
      </c>
      <c r="K46" s="92"/>
    </row>
    <row r="47" spans="1:11" s="13" customFormat="1" ht="26.45" customHeight="1" x14ac:dyDescent="0.25">
      <c r="A47" s="87"/>
      <c r="B47" s="48" t="s">
        <v>397</v>
      </c>
      <c r="C47" s="89"/>
      <c r="D47" s="90"/>
      <c r="E47" s="111">
        <f t="shared" ref="E47:J47" si="6">E44</f>
        <v>258715</v>
      </c>
      <c r="F47" s="111">
        <f t="shared" si="6"/>
        <v>51743</v>
      </c>
      <c r="G47" s="111">
        <f t="shared" si="6"/>
        <v>51743</v>
      </c>
      <c r="H47" s="111">
        <f t="shared" si="6"/>
        <v>51743</v>
      </c>
      <c r="I47" s="111">
        <f t="shared" si="6"/>
        <v>51743</v>
      </c>
      <c r="J47" s="111">
        <f t="shared" si="6"/>
        <v>51743</v>
      </c>
      <c r="K47" s="92"/>
    </row>
    <row r="48" spans="1:11" s="11" customFormat="1" ht="26.45" customHeight="1" x14ac:dyDescent="0.25">
      <c r="A48" s="84"/>
      <c r="B48" s="85" t="s">
        <v>410</v>
      </c>
      <c r="C48" s="85"/>
      <c r="D48" s="84"/>
      <c r="E48" s="50">
        <f t="shared" ref="E48:J48" si="7">E45</f>
        <v>309565.69999999995</v>
      </c>
      <c r="F48" s="50">
        <f t="shared" si="7"/>
        <v>63206.099999999991</v>
      </c>
      <c r="G48" s="50">
        <f t="shared" si="7"/>
        <v>61589.899999999994</v>
      </c>
      <c r="H48" s="50">
        <f t="shared" si="7"/>
        <v>61589.899999999994</v>
      </c>
      <c r="I48" s="50">
        <f t="shared" si="7"/>
        <v>61589.899999999994</v>
      </c>
      <c r="J48" s="50">
        <f t="shared" si="7"/>
        <v>61589.899999999994</v>
      </c>
      <c r="K48" s="84"/>
    </row>
    <row r="49" spans="1:11" s="13" customFormat="1" ht="18.75" x14ac:dyDescent="0.25">
      <c r="A49" s="94"/>
      <c r="B49" s="95"/>
      <c r="C49" s="94"/>
      <c r="D49" s="94"/>
      <c r="E49" s="95"/>
      <c r="F49" s="95"/>
      <c r="G49" s="95"/>
      <c r="H49" s="95"/>
      <c r="I49" s="95"/>
      <c r="J49" s="95"/>
      <c r="K49" s="95"/>
    </row>
    <row r="50" spans="1:11" s="3" customFormat="1" ht="18.75" x14ac:dyDescent="0.25">
      <c r="A50" s="34"/>
      <c r="B50" s="35"/>
      <c r="C50" s="34"/>
      <c r="D50" s="34"/>
      <c r="E50" s="35"/>
      <c r="F50" s="35"/>
      <c r="G50" s="35"/>
      <c r="H50" s="35"/>
      <c r="I50" s="35"/>
      <c r="J50" s="35"/>
      <c r="K50" s="35"/>
    </row>
    <row r="51" spans="1:11" s="3" customFormat="1" ht="18.75" x14ac:dyDescent="0.25">
      <c r="A51" s="34"/>
      <c r="B51" s="35"/>
      <c r="C51" s="34"/>
      <c r="D51" s="34"/>
      <c r="E51" s="35"/>
      <c r="F51" s="35"/>
      <c r="G51" s="35"/>
      <c r="H51" s="35"/>
      <c r="I51" s="35"/>
      <c r="J51" s="35"/>
      <c r="K51" s="35"/>
    </row>
    <row r="52" spans="1:11" s="3" customFormat="1" ht="18.75" x14ac:dyDescent="0.25">
      <c r="A52" s="34"/>
      <c r="B52" s="35"/>
      <c r="C52" s="34"/>
      <c r="D52" s="34"/>
      <c r="E52" s="35"/>
      <c r="F52" s="156"/>
      <c r="G52" s="35"/>
      <c r="H52" s="35"/>
      <c r="I52" s="35"/>
      <c r="J52" s="35"/>
      <c r="K52" s="35"/>
    </row>
    <row r="53" spans="1:11" s="3" customFormat="1" ht="18.75" x14ac:dyDescent="0.25">
      <c r="A53" s="34"/>
      <c r="B53" s="35"/>
      <c r="C53" s="34"/>
      <c r="D53" s="34"/>
      <c r="E53" s="35"/>
      <c r="F53" s="35"/>
      <c r="G53" s="35"/>
      <c r="H53" s="35"/>
      <c r="I53" s="35"/>
      <c r="J53" s="35"/>
      <c r="K53" s="35"/>
    </row>
    <row r="54" spans="1:11" s="3" customFormat="1" ht="18.75" x14ac:dyDescent="0.25">
      <c r="A54" s="34"/>
      <c r="B54" s="35"/>
      <c r="C54" s="34"/>
      <c r="D54" s="34"/>
      <c r="E54" s="35"/>
      <c r="F54" s="35"/>
      <c r="G54" s="35"/>
      <c r="H54" s="35"/>
      <c r="I54" s="35"/>
      <c r="J54" s="35"/>
      <c r="K54" s="35"/>
    </row>
    <row r="55" spans="1:11" s="3" customFormat="1" ht="18.75" x14ac:dyDescent="0.25">
      <c r="A55" s="34"/>
      <c r="B55" s="35"/>
      <c r="C55" s="34"/>
      <c r="D55" s="34"/>
      <c r="E55" s="35"/>
      <c r="F55" s="35"/>
      <c r="G55" s="35"/>
      <c r="H55" s="35"/>
      <c r="I55" s="35"/>
      <c r="J55" s="35"/>
      <c r="K55" s="35"/>
    </row>
    <row r="56" spans="1:11" s="3" customFormat="1" x14ac:dyDescent="0.25">
      <c r="A56" s="5"/>
      <c r="C56" s="5"/>
      <c r="D56" s="5"/>
    </row>
    <row r="57" spans="1:11" s="3" customFormat="1" x14ac:dyDescent="0.25">
      <c r="A57" s="5"/>
      <c r="C57" s="5"/>
      <c r="D57" s="5"/>
    </row>
    <row r="58" spans="1:11" s="3" customFormat="1" x14ac:dyDescent="0.25">
      <c r="A58" s="5"/>
      <c r="C58" s="5"/>
      <c r="D58" s="5"/>
    </row>
    <row r="59" spans="1:11" s="3" customFormat="1" x14ac:dyDescent="0.25">
      <c r="A59" s="5"/>
      <c r="C59" s="5"/>
      <c r="D59" s="5"/>
    </row>
    <row r="60" spans="1:11" s="3" customFormat="1" x14ac:dyDescent="0.25">
      <c r="A60" s="5"/>
      <c r="C60" s="5"/>
      <c r="D60" s="5"/>
    </row>
  </sheetData>
  <mergeCells count="17">
    <mergeCell ref="A1:K1"/>
    <mergeCell ref="F2:K2"/>
    <mergeCell ref="A5:K5"/>
    <mergeCell ref="A6:J6"/>
    <mergeCell ref="A15:A16"/>
    <mergeCell ref="B15:B16"/>
    <mergeCell ref="C15:C16"/>
    <mergeCell ref="B9:B11"/>
    <mergeCell ref="C9:C11"/>
    <mergeCell ref="A9:A11"/>
    <mergeCell ref="B7:I7"/>
    <mergeCell ref="B43:C43"/>
    <mergeCell ref="B13:K13"/>
    <mergeCell ref="D9:D11"/>
    <mergeCell ref="E9:E11"/>
    <mergeCell ref="F9:J10"/>
    <mergeCell ref="K9:K11"/>
  </mergeCells>
  <phoneticPr fontId="8" type="noConversion"/>
  <pageMargins left="0.31496062992125984" right="0.11811023622047245" top="0.35433070866141736" bottom="0.35433070866141736" header="0.31496062992125984" footer="0.31496062992125984"/>
  <pageSetup paperSize="9" scale="64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zoomScale="75" zoomScaleNormal="75" workbookViewId="0">
      <selection activeCell="L6" sqref="L6"/>
    </sheetView>
  </sheetViews>
  <sheetFormatPr defaultRowHeight="15.75" x14ac:dyDescent="0.25"/>
  <cols>
    <col min="1" max="1" width="5" style="1" customWidth="1"/>
    <col min="2" max="2" width="63.75" style="4" customWidth="1"/>
    <col min="3" max="4" width="17.625" style="4" customWidth="1"/>
    <col min="5" max="16384" width="9" style="4"/>
  </cols>
  <sheetData>
    <row r="1" spans="1:4" x14ac:dyDescent="0.25">
      <c r="A1" s="129"/>
      <c r="B1" s="129"/>
      <c r="C1" s="255" t="s">
        <v>226</v>
      </c>
      <c r="D1" s="256"/>
    </row>
    <row r="2" spans="1:4" ht="18.75" customHeight="1" x14ac:dyDescent="0.25">
      <c r="A2" s="39"/>
      <c r="B2" s="2"/>
      <c r="C2" s="255" t="s">
        <v>89</v>
      </c>
      <c r="D2" s="256"/>
    </row>
    <row r="3" spans="1:4" ht="17.25" customHeight="1" x14ac:dyDescent="0.25">
      <c r="B3" s="185" t="s">
        <v>90</v>
      </c>
      <c r="C3" s="257"/>
      <c r="D3" s="257"/>
    </row>
    <row r="4" spans="1:4" ht="42.75" customHeight="1" x14ac:dyDescent="0.25">
      <c r="B4" s="257"/>
      <c r="C4" s="257"/>
      <c r="D4" s="257"/>
    </row>
    <row r="5" spans="1:4" s="3" customFormat="1" ht="18.75" x14ac:dyDescent="0.25">
      <c r="A5" s="14"/>
      <c r="B5" s="42"/>
      <c r="C5" s="42"/>
      <c r="D5" s="42"/>
    </row>
    <row r="6" spans="1:4" s="3" customFormat="1" ht="35.25" customHeight="1" x14ac:dyDescent="0.25">
      <c r="A6" s="254" t="s">
        <v>364</v>
      </c>
      <c r="B6" s="226" t="s">
        <v>222</v>
      </c>
      <c r="C6" s="226" t="s">
        <v>225</v>
      </c>
      <c r="D6" s="226" t="s">
        <v>224</v>
      </c>
    </row>
    <row r="7" spans="1:4" s="3" customFormat="1" ht="36.75" customHeight="1" x14ac:dyDescent="0.25">
      <c r="A7" s="254"/>
      <c r="B7" s="226"/>
      <c r="C7" s="226"/>
      <c r="D7" s="226"/>
    </row>
    <row r="8" spans="1:4" s="3" customFormat="1" ht="37.5" customHeight="1" x14ac:dyDescent="0.25">
      <c r="A8" s="254"/>
      <c r="B8" s="226"/>
      <c r="C8" s="226"/>
      <c r="D8" s="226"/>
    </row>
    <row r="9" spans="1:4" s="3" customFormat="1" ht="21.75" customHeight="1" x14ac:dyDescent="0.25">
      <c r="A9" s="43">
        <v>1</v>
      </c>
      <c r="B9" s="22">
        <v>2</v>
      </c>
      <c r="C9" s="22">
        <v>3</v>
      </c>
      <c r="D9" s="22">
        <v>4</v>
      </c>
    </row>
    <row r="10" spans="1:4" s="13" customFormat="1" ht="93.75" x14ac:dyDescent="0.25">
      <c r="A10" s="132">
        <v>1</v>
      </c>
      <c r="B10" s="133" t="s">
        <v>515</v>
      </c>
      <c r="C10" s="134">
        <v>1000</v>
      </c>
      <c r="D10" s="22" t="s">
        <v>425</v>
      </c>
    </row>
    <row r="11" spans="1:4" s="3" customFormat="1" ht="18.75" x14ac:dyDescent="0.25">
      <c r="A11" s="132"/>
      <c r="B11" s="133" t="s">
        <v>310</v>
      </c>
      <c r="C11" s="145">
        <f>SUM(C10:C10)</f>
        <v>1000</v>
      </c>
      <c r="D11" s="22"/>
    </row>
    <row r="12" spans="1:4" s="3" customFormat="1" x14ac:dyDescent="0.25">
      <c r="A12" s="5"/>
    </row>
    <row r="13" spans="1:4" s="3" customFormat="1" x14ac:dyDescent="0.25">
      <c r="A13" s="5"/>
    </row>
    <row r="14" spans="1:4" s="3" customFormat="1" x14ac:dyDescent="0.25">
      <c r="A14" s="5"/>
    </row>
    <row r="15" spans="1:4" s="3" customFormat="1" x14ac:dyDescent="0.25">
      <c r="A15" s="5"/>
    </row>
    <row r="16" spans="1:4" s="3" customFormat="1" x14ac:dyDescent="0.25">
      <c r="A16" s="5"/>
    </row>
  </sheetData>
  <mergeCells count="7">
    <mergeCell ref="C1:D1"/>
    <mergeCell ref="C2:D2"/>
    <mergeCell ref="B3:D4"/>
    <mergeCell ref="A6:A8"/>
    <mergeCell ref="B6:B8"/>
    <mergeCell ref="C6:C8"/>
    <mergeCell ref="D6:D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78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showZeros="0" topLeftCell="A19" zoomScale="80" zoomScaleNormal="80" workbookViewId="0">
      <selection activeCell="E27" sqref="E27"/>
    </sheetView>
  </sheetViews>
  <sheetFormatPr defaultRowHeight="15.75" x14ac:dyDescent="0.25"/>
  <cols>
    <col min="1" max="1" width="6.75" style="1" customWidth="1"/>
    <col min="2" max="2" width="48" style="4" customWidth="1"/>
    <col min="3" max="3" width="17.875" style="1" customWidth="1"/>
    <col min="4" max="4" width="20.875" style="1" customWidth="1"/>
    <col min="5" max="5" width="15" style="4" customWidth="1"/>
    <col min="6" max="6" width="12.5" style="4" customWidth="1"/>
    <col min="7" max="7" width="12.75" style="4" customWidth="1"/>
    <col min="8" max="8" width="12.625" style="4" customWidth="1"/>
    <col min="9" max="9" width="12.875" style="4" customWidth="1"/>
    <col min="10" max="10" width="13" style="4" customWidth="1"/>
    <col min="11" max="11" width="18.375" style="4" customWidth="1"/>
    <col min="12" max="16384" width="9" style="4"/>
  </cols>
  <sheetData>
    <row r="1" spans="1:14" x14ac:dyDescent="0.25">
      <c r="A1" s="255" t="s">
        <v>362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</row>
    <row r="2" spans="1:14" ht="18.75" customHeight="1" x14ac:dyDescent="0.25">
      <c r="A2" s="39"/>
      <c r="B2" s="2"/>
      <c r="C2" s="2"/>
      <c r="D2" s="2"/>
      <c r="E2" s="2"/>
      <c r="F2" s="231" t="s">
        <v>422</v>
      </c>
      <c r="G2" s="231"/>
      <c r="H2" s="231"/>
      <c r="I2" s="231"/>
      <c r="J2" s="231"/>
      <c r="K2" s="231"/>
    </row>
    <row r="3" spans="1:14" ht="17.25" customHeight="1" x14ac:dyDescent="0.25">
      <c r="B3" s="7"/>
      <c r="C3" s="7"/>
      <c r="D3" s="7"/>
      <c r="E3" s="7"/>
      <c r="F3" s="6"/>
      <c r="G3" s="6"/>
      <c r="H3" s="6"/>
      <c r="I3" s="231"/>
      <c r="J3" s="231"/>
      <c r="K3" s="231"/>
    </row>
    <row r="4" spans="1:14" ht="22.5" customHeight="1" x14ac:dyDescent="0.25">
      <c r="B4" s="7"/>
      <c r="C4" s="7"/>
      <c r="D4" s="7"/>
      <c r="E4" s="7"/>
      <c r="F4" s="6"/>
      <c r="G4" s="6"/>
      <c r="H4" s="6"/>
      <c r="I4" s="6"/>
      <c r="J4" s="6"/>
      <c r="K4" s="6"/>
    </row>
    <row r="5" spans="1:14" s="3" customFormat="1" ht="18.75" x14ac:dyDescent="0.25">
      <c r="A5" s="186" t="s">
        <v>481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</row>
    <row r="6" spans="1:14" s="10" customFormat="1" ht="23.25" customHeight="1" x14ac:dyDescent="0.3">
      <c r="A6" s="253" t="s">
        <v>423</v>
      </c>
      <c r="B6" s="253"/>
      <c r="C6" s="253"/>
      <c r="D6" s="253"/>
      <c r="E6" s="253"/>
      <c r="F6" s="253"/>
      <c r="G6" s="253"/>
      <c r="H6" s="253"/>
      <c r="I6" s="253"/>
      <c r="J6" s="253"/>
      <c r="K6" s="40"/>
      <c r="L6" s="2"/>
      <c r="M6" s="2"/>
      <c r="N6" s="2"/>
    </row>
    <row r="7" spans="1:14" s="3" customFormat="1" ht="18.75" x14ac:dyDescent="0.25">
      <c r="A7" s="14"/>
      <c r="B7" s="42"/>
      <c r="C7" s="14"/>
      <c r="D7" s="14"/>
      <c r="E7" s="42"/>
      <c r="F7" s="42"/>
      <c r="G7" s="42"/>
      <c r="H7" s="42"/>
      <c r="I7" s="42"/>
      <c r="J7" s="42"/>
      <c r="K7" s="42"/>
    </row>
    <row r="8" spans="1:14" s="3" customFormat="1" ht="35.25" customHeight="1" x14ac:dyDescent="0.25">
      <c r="A8" s="254" t="s">
        <v>364</v>
      </c>
      <c r="B8" s="226" t="s">
        <v>363</v>
      </c>
      <c r="C8" s="226" t="s">
        <v>365</v>
      </c>
      <c r="D8" s="226" t="s">
        <v>407</v>
      </c>
      <c r="E8" s="226" t="s">
        <v>143</v>
      </c>
      <c r="F8" s="226" t="s">
        <v>408</v>
      </c>
      <c r="G8" s="226"/>
      <c r="H8" s="226"/>
      <c r="I8" s="226"/>
      <c r="J8" s="226"/>
      <c r="K8" s="226" t="s">
        <v>409</v>
      </c>
    </row>
    <row r="9" spans="1:14" s="3" customFormat="1" ht="36.75" customHeight="1" x14ac:dyDescent="0.25">
      <c r="A9" s="254"/>
      <c r="B9" s="226"/>
      <c r="C9" s="226"/>
      <c r="D9" s="226"/>
      <c r="E9" s="226"/>
      <c r="F9" s="226"/>
      <c r="G9" s="226"/>
      <c r="H9" s="226"/>
      <c r="I9" s="226"/>
      <c r="J9" s="226"/>
      <c r="K9" s="226"/>
    </row>
    <row r="10" spans="1:14" s="3" customFormat="1" ht="37.5" customHeight="1" x14ac:dyDescent="0.25">
      <c r="A10" s="254"/>
      <c r="B10" s="226"/>
      <c r="C10" s="226"/>
      <c r="D10" s="226"/>
      <c r="E10" s="226"/>
      <c r="F10" s="22" t="s">
        <v>370</v>
      </c>
      <c r="G10" s="22" t="s">
        <v>389</v>
      </c>
      <c r="H10" s="22" t="s">
        <v>390</v>
      </c>
      <c r="I10" s="22" t="s">
        <v>391</v>
      </c>
      <c r="J10" s="22" t="s">
        <v>392</v>
      </c>
      <c r="K10" s="226"/>
    </row>
    <row r="11" spans="1:14" s="3" customFormat="1" ht="21.75" customHeight="1" x14ac:dyDescent="0.25">
      <c r="A11" s="43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</row>
    <row r="12" spans="1:14" s="11" customFormat="1" ht="34.5" customHeight="1" x14ac:dyDescent="0.25">
      <c r="A12" s="44"/>
      <c r="B12" s="250" t="s">
        <v>424</v>
      </c>
      <c r="C12" s="251"/>
      <c r="D12" s="251"/>
      <c r="E12" s="251"/>
      <c r="F12" s="251"/>
      <c r="G12" s="251"/>
      <c r="H12" s="251"/>
      <c r="I12" s="251"/>
      <c r="J12" s="251"/>
      <c r="K12" s="252"/>
    </row>
    <row r="13" spans="1:14" s="3" customFormat="1" ht="103.5" customHeight="1" x14ac:dyDescent="0.25">
      <c r="A13" s="233" t="s">
        <v>366</v>
      </c>
      <c r="B13" s="219" t="s">
        <v>64</v>
      </c>
      <c r="C13" s="45" t="s">
        <v>395</v>
      </c>
      <c r="D13" s="152" t="s">
        <v>100</v>
      </c>
      <c r="E13" s="113">
        <f>SUM(F13:J13)</f>
        <v>16097.2</v>
      </c>
      <c r="F13" s="113">
        <v>16097.2</v>
      </c>
      <c r="G13" s="113"/>
      <c r="H13" s="113"/>
      <c r="I13" s="113"/>
      <c r="J13" s="113"/>
      <c r="K13" s="239" t="s">
        <v>425</v>
      </c>
    </row>
    <row r="14" spans="1:14" s="3" customFormat="1" ht="71.25" customHeight="1" x14ac:dyDescent="0.25">
      <c r="A14" s="234"/>
      <c r="B14" s="219"/>
      <c r="C14" s="45" t="s">
        <v>397</v>
      </c>
      <c r="D14" s="152" t="s">
        <v>101</v>
      </c>
      <c r="E14" s="113">
        <f>SUM(F14:J14)</f>
        <v>48713</v>
      </c>
      <c r="F14" s="113">
        <v>48713</v>
      </c>
      <c r="G14" s="113"/>
      <c r="H14" s="113"/>
      <c r="I14" s="113"/>
      <c r="J14" s="113"/>
      <c r="K14" s="240"/>
    </row>
    <row r="15" spans="1:14" s="3" customFormat="1" ht="75.599999999999994" customHeight="1" x14ac:dyDescent="0.25">
      <c r="A15" s="22" t="s">
        <v>470</v>
      </c>
      <c r="B15" s="45" t="s">
        <v>137</v>
      </c>
      <c r="C15" s="45"/>
      <c r="D15" s="152"/>
      <c r="E15" s="113">
        <f>SUM(F15:J15)</f>
        <v>21946.739999999998</v>
      </c>
      <c r="F15" s="113">
        <f>SUM(F16:F17)</f>
        <v>21946.739999999998</v>
      </c>
      <c r="G15" s="113">
        <f>SUM(G16:G17)</f>
        <v>0</v>
      </c>
      <c r="H15" s="113">
        <f>SUM(H16:H17)</f>
        <v>0</v>
      </c>
      <c r="I15" s="113">
        <f>SUM(I16:I17)</f>
        <v>0</v>
      </c>
      <c r="J15" s="113">
        <f>SUM(J16:J17)</f>
        <v>0</v>
      </c>
      <c r="K15" s="21" t="s">
        <v>142</v>
      </c>
    </row>
    <row r="16" spans="1:14" s="3" customFormat="1" ht="71.25" customHeight="1" x14ac:dyDescent="0.25">
      <c r="A16" s="151" t="s">
        <v>138</v>
      </c>
      <c r="B16" s="45" t="s">
        <v>139</v>
      </c>
      <c r="C16" s="45" t="s">
        <v>396</v>
      </c>
      <c r="D16" s="152" t="s">
        <v>509</v>
      </c>
      <c r="E16" s="113">
        <f>SUM(F16:J16)</f>
        <v>10892.09</v>
      </c>
      <c r="F16" s="113">
        <v>10892.09</v>
      </c>
      <c r="G16" s="113"/>
      <c r="H16" s="113"/>
      <c r="I16" s="113"/>
      <c r="J16" s="113"/>
      <c r="K16" s="102"/>
    </row>
    <row r="17" spans="1:11" s="3" customFormat="1" ht="113.25" customHeight="1" x14ac:dyDescent="0.25">
      <c r="A17" s="151" t="s">
        <v>140</v>
      </c>
      <c r="B17" s="45" t="s">
        <v>141</v>
      </c>
      <c r="C17" s="45" t="s">
        <v>397</v>
      </c>
      <c r="D17" s="152" t="s">
        <v>510</v>
      </c>
      <c r="E17" s="113">
        <f>SUM(F17:J17)</f>
        <v>11054.65</v>
      </c>
      <c r="F17" s="113">
        <v>11054.65</v>
      </c>
      <c r="G17" s="113"/>
      <c r="H17" s="113"/>
      <c r="I17" s="113"/>
      <c r="J17" s="113"/>
      <c r="K17" s="102"/>
    </row>
    <row r="18" spans="1:11" s="11" customFormat="1" ht="29.25" customHeight="1" x14ac:dyDescent="0.25">
      <c r="A18" s="44"/>
      <c r="B18" s="235" t="s">
        <v>368</v>
      </c>
      <c r="C18" s="235"/>
      <c r="D18" s="47"/>
      <c r="E18" s="157">
        <f>SUM(E13:E15)</f>
        <v>86756.94</v>
      </c>
      <c r="F18" s="157">
        <f t="shared" ref="F18:K18" si="0">SUM(F13:F15)</f>
        <v>86756.94</v>
      </c>
      <c r="G18" s="157">
        <f t="shared" si="0"/>
        <v>0</v>
      </c>
      <c r="H18" s="157">
        <f t="shared" si="0"/>
        <v>0</v>
      </c>
      <c r="I18" s="157">
        <f t="shared" si="0"/>
        <v>0</v>
      </c>
      <c r="J18" s="157">
        <f t="shared" si="0"/>
        <v>0</v>
      </c>
      <c r="K18" s="157">
        <f t="shared" si="0"/>
        <v>0</v>
      </c>
    </row>
    <row r="19" spans="1:11" s="11" customFormat="1" ht="29.25" customHeight="1" x14ac:dyDescent="0.25">
      <c r="A19" s="44"/>
      <c r="B19" s="158" t="s">
        <v>396</v>
      </c>
      <c r="C19" s="49"/>
      <c r="D19" s="47"/>
      <c r="E19" s="114">
        <f>E16</f>
        <v>10892.09</v>
      </c>
      <c r="F19" s="114">
        <f t="shared" ref="F19:K19" si="1">F16</f>
        <v>10892.09</v>
      </c>
      <c r="G19" s="114">
        <f t="shared" si="1"/>
        <v>0</v>
      </c>
      <c r="H19" s="114">
        <f t="shared" si="1"/>
        <v>0</v>
      </c>
      <c r="I19" s="114">
        <f t="shared" si="1"/>
        <v>0</v>
      </c>
      <c r="J19" s="114">
        <f t="shared" si="1"/>
        <v>0</v>
      </c>
      <c r="K19" s="114">
        <f t="shared" si="1"/>
        <v>0</v>
      </c>
    </row>
    <row r="20" spans="1:11" s="11" customFormat="1" ht="24" customHeight="1" x14ac:dyDescent="0.25">
      <c r="A20" s="44"/>
      <c r="B20" s="48" t="s">
        <v>397</v>
      </c>
      <c r="C20" s="49"/>
      <c r="D20" s="47"/>
      <c r="E20" s="114">
        <f>E14+E17</f>
        <v>59767.65</v>
      </c>
      <c r="F20" s="114">
        <f t="shared" ref="F20:K20" si="2">F14+F17</f>
        <v>59767.65</v>
      </c>
      <c r="G20" s="114">
        <f t="shared" si="2"/>
        <v>0</v>
      </c>
      <c r="H20" s="114">
        <f t="shared" si="2"/>
        <v>0</v>
      </c>
      <c r="I20" s="114">
        <f t="shared" si="2"/>
        <v>0</v>
      </c>
      <c r="J20" s="114">
        <f t="shared" si="2"/>
        <v>0</v>
      </c>
      <c r="K20" s="114">
        <f t="shared" si="2"/>
        <v>0</v>
      </c>
    </row>
    <row r="21" spans="1:11" s="11" customFormat="1" ht="37.5" customHeight="1" x14ac:dyDescent="0.25">
      <c r="A21" s="44"/>
      <c r="B21" s="48" t="s">
        <v>410</v>
      </c>
      <c r="C21" s="48"/>
      <c r="D21" s="47"/>
      <c r="E21" s="114">
        <f>SUM(F21:J21)</f>
        <v>16097.2</v>
      </c>
      <c r="F21" s="114">
        <f>F13</f>
        <v>16097.2</v>
      </c>
      <c r="G21" s="114">
        <f>G13</f>
        <v>0</v>
      </c>
      <c r="H21" s="114">
        <f>H13</f>
        <v>0</v>
      </c>
      <c r="I21" s="114">
        <f>I13</f>
        <v>0</v>
      </c>
      <c r="J21" s="114">
        <f>J13</f>
        <v>0</v>
      </c>
      <c r="K21" s="114"/>
    </row>
    <row r="22" spans="1:11" s="11" customFormat="1" ht="42" customHeight="1" x14ac:dyDescent="0.25">
      <c r="A22" s="51"/>
      <c r="B22" s="236" t="s">
        <v>426</v>
      </c>
      <c r="C22" s="237"/>
      <c r="D22" s="237"/>
      <c r="E22" s="237"/>
      <c r="F22" s="237"/>
      <c r="G22" s="237"/>
      <c r="H22" s="237"/>
      <c r="I22" s="237"/>
      <c r="J22" s="237"/>
      <c r="K22" s="238"/>
    </row>
    <row r="23" spans="1:11" s="3" customFormat="1" ht="139.5" customHeight="1" x14ac:dyDescent="0.25">
      <c r="A23" s="22" t="s">
        <v>367</v>
      </c>
      <c r="B23" s="53" t="s">
        <v>49</v>
      </c>
      <c r="C23" s="45" t="s">
        <v>397</v>
      </c>
      <c r="D23" s="152" t="s">
        <v>511</v>
      </c>
      <c r="E23" s="46">
        <f t="shared" ref="E23:E28" si="3">SUM(F23:J23)</f>
        <v>2544670</v>
      </c>
      <c r="F23" s="46">
        <v>508934</v>
      </c>
      <c r="G23" s="46">
        <v>508934</v>
      </c>
      <c r="H23" s="46">
        <v>508934</v>
      </c>
      <c r="I23" s="46">
        <v>508934</v>
      </c>
      <c r="J23" s="46">
        <v>508934</v>
      </c>
      <c r="K23" s="22" t="s">
        <v>425</v>
      </c>
    </row>
    <row r="24" spans="1:11" s="3" customFormat="1" ht="99" customHeight="1" x14ac:dyDescent="0.25">
      <c r="A24" s="52" t="s">
        <v>381</v>
      </c>
      <c r="B24" s="53" t="s">
        <v>50</v>
      </c>
      <c r="C24" s="45" t="s">
        <v>395</v>
      </c>
      <c r="D24" s="152" t="s">
        <v>512</v>
      </c>
      <c r="E24" s="46">
        <f t="shared" si="3"/>
        <v>1372012.5</v>
      </c>
      <c r="F24" s="46">
        <v>254079.4</v>
      </c>
      <c r="G24" s="46">
        <v>264689.59999999998</v>
      </c>
      <c r="H24" s="46">
        <v>284414.5</v>
      </c>
      <c r="I24" s="46">
        <v>284414.5</v>
      </c>
      <c r="J24" s="46">
        <v>284414.5</v>
      </c>
      <c r="K24" s="22" t="s">
        <v>425</v>
      </c>
    </row>
    <row r="25" spans="1:11" s="3" customFormat="1" ht="96.75" customHeight="1" x14ac:dyDescent="0.25">
      <c r="A25" s="22" t="s">
        <v>428</v>
      </c>
      <c r="B25" s="53" t="s">
        <v>505</v>
      </c>
      <c r="C25" s="45" t="s">
        <v>395</v>
      </c>
      <c r="D25" s="152" t="s">
        <v>117</v>
      </c>
      <c r="E25" s="46">
        <f t="shared" si="3"/>
        <v>17221.5</v>
      </c>
      <c r="F25" s="46">
        <v>3444.3</v>
      </c>
      <c r="G25" s="46">
        <v>3444.3</v>
      </c>
      <c r="H25" s="46">
        <v>3444.3</v>
      </c>
      <c r="I25" s="46">
        <v>3444.3</v>
      </c>
      <c r="J25" s="46">
        <v>3444.3</v>
      </c>
      <c r="K25" s="22" t="s">
        <v>425</v>
      </c>
    </row>
    <row r="26" spans="1:11" s="3" customFormat="1" ht="99" customHeight="1" x14ac:dyDescent="0.25">
      <c r="A26" s="22" t="s">
        <v>455</v>
      </c>
      <c r="B26" s="53" t="s">
        <v>506</v>
      </c>
      <c r="C26" s="45" t="s">
        <v>395</v>
      </c>
      <c r="D26" s="152" t="s">
        <v>513</v>
      </c>
      <c r="E26" s="46">
        <f t="shared" si="3"/>
        <v>432929.3</v>
      </c>
      <c r="F26" s="46">
        <f>72935.3-6</f>
        <v>72929.3</v>
      </c>
      <c r="G26" s="46">
        <v>90000</v>
      </c>
      <c r="H26" s="46">
        <v>90000</v>
      </c>
      <c r="I26" s="46">
        <v>90000</v>
      </c>
      <c r="J26" s="46">
        <v>90000</v>
      </c>
      <c r="K26" s="22" t="s">
        <v>425</v>
      </c>
    </row>
    <row r="27" spans="1:11" s="3" customFormat="1" ht="104.25" customHeight="1" x14ac:dyDescent="0.25">
      <c r="A27" s="226" t="s">
        <v>456</v>
      </c>
      <c r="B27" s="248" t="s">
        <v>459</v>
      </c>
      <c r="C27" s="45" t="s">
        <v>395</v>
      </c>
      <c r="D27" s="152" t="s">
        <v>102</v>
      </c>
      <c r="E27" s="46">
        <f t="shared" si="3"/>
        <v>56</v>
      </c>
      <c r="F27" s="50">
        <f>50+6</f>
        <v>56</v>
      </c>
      <c r="G27" s="50">
        <v>0</v>
      </c>
      <c r="H27" s="50">
        <v>0</v>
      </c>
      <c r="I27" s="50">
        <v>0</v>
      </c>
      <c r="J27" s="50">
        <v>0</v>
      </c>
      <c r="K27" s="243" t="s">
        <v>425</v>
      </c>
    </row>
    <row r="28" spans="1:11" s="3" customFormat="1" ht="90" customHeight="1" x14ac:dyDescent="0.25">
      <c r="A28" s="226"/>
      <c r="B28" s="249"/>
      <c r="C28" s="45" t="s">
        <v>397</v>
      </c>
      <c r="D28" s="55"/>
      <c r="E28" s="46">
        <f t="shared" si="3"/>
        <v>0</v>
      </c>
      <c r="F28" s="50">
        <v>0</v>
      </c>
      <c r="G28" s="50"/>
      <c r="H28" s="50"/>
      <c r="I28" s="50"/>
      <c r="J28" s="50"/>
      <c r="K28" s="244"/>
    </row>
    <row r="29" spans="1:11" s="11" customFormat="1" ht="28.5" customHeight="1" x14ac:dyDescent="0.25">
      <c r="A29" s="44"/>
      <c r="B29" s="235" t="s">
        <v>369</v>
      </c>
      <c r="C29" s="235"/>
      <c r="D29" s="47"/>
      <c r="E29" s="54">
        <f t="shared" ref="E29:J29" si="4">SUM(E23:E28)</f>
        <v>4366889.3</v>
      </c>
      <c r="F29" s="54">
        <f t="shared" si="4"/>
        <v>839443.00000000012</v>
      </c>
      <c r="G29" s="54">
        <f t="shared" si="4"/>
        <v>867067.9</v>
      </c>
      <c r="H29" s="54">
        <f t="shared" si="4"/>
        <v>886792.8</v>
      </c>
      <c r="I29" s="54">
        <f t="shared" si="4"/>
        <v>886792.8</v>
      </c>
      <c r="J29" s="54">
        <f t="shared" si="4"/>
        <v>886792.8</v>
      </c>
      <c r="K29" s="47"/>
    </row>
    <row r="30" spans="1:11" s="11" customFormat="1" ht="24" customHeight="1" x14ac:dyDescent="0.25">
      <c r="A30" s="44"/>
      <c r="B30" s="48" t="s">
        <v>397</v>
      </c>
      <c r="C30" s="49"/>
      <c r="D30" s="47"/>
      <c r="E30" s="46">
        <f t="shared" ref="E30:J30" si="5">E23+E28</f>
        <v>2544670</v>
      </c>
      <c r="F30" s="46">
        <f t="shared" si="5"/>
        <v>508934</v>
      </c>
      <c r="G30" s="46">
        <f t="shared" si="5"/>
        <v>508934</v>
      </c>
      <c r="H30" s="46">
        <f t="shared" si="5"/>
        <v>508934</v>
      </c>
      <c r="I30" s="46">
        <f t="shared" si="5"/>
        <v>508934</v>
      </c>
      <c r="J30" s="46">
        <f t="shared" si="5"/>
        <v>508934</v>
      </c>
      <c r="K30" s="47"/>
    </row>
    <row r="31" spans="1:11" s="11" customFormat="1" ht="36" customHeight="1" x14ac:dyDescent="0.25">
      <c r="A31" s="44"/>
      <c r="B31" s="48" t="s">
        <v>410</v>
      </c>
      <c r="C31" s="48"/>
      <c r="D31" s="47"/>
      <c r="E31" s="46">
        <f t="shared" ref="E31:J31" si="6">SUM(E24:E27)</f>
        <v>1822219.3</v>
      </c>
      <c r="F31" s="46">
        <f>SUM(F24:F27)</f>
        <v>330509</v>
      </c>
      <c r="G31" s="46">
        <f t="shared" si="6"/>
        <v>358133.89999999997</v>
      </c>
      <c r="H31" s="46">
        <f t="shared" si="6"/>
        <v>377858.8</v>
      </c>
      <c r="I31" s="46">
        <f t="shared" si="6"/>
        <v>377858.8</v>
      </c>
      <c r="J31" s="46">
        <f t="shared" si="6"/>
        <v>377858.8</v>
      </c>
      <c r="K31" s="47"/>
    </row>
    <row r="32" spans="1:11" s="13" customFormat="1" ht="43.5" customHeight="1" x14ac:dyDescent="0.25">
      <c r="A32" s="55"/>
      <c r="B32" s="245" t="s">
        <v>482</v>
      </c>
      <c r="C32" s="246"/>
      <c r="D32" s="246"/>
      <c r="E32" s="246"/>
      <c r="F32" s="246"/>
      <c r="G32" s="246"/>
      <c r="H32" s="246"/>
      <c r="I32" s="246"/>
      <c r="J32" s="246"/>
      <c r="K32" s="247"/>
    </row>
    <row r="33" spans="1:11" s="13" customFormat="1" ht="111.75" customHeight="1" x14ac:dyDescent="0.25">
      <c r="A33" s="241" t="s">
        <v>457</v>
      </c>
      <c r="B33" s="248" t="s">
        <v>51</v>
      </c>
      <c r="C33" s="45" t="s">
        <v>395</v>
      </c>
      <c r="D33" s="152" t="s">
        <v>118</v>
      </c>
      <c r="E33" s="113">
        <f>SUM(F33:J33)</f>
        <v>1824</v>
      </c>
      <c r="F33" s="114">
        <v>364.8</v>
      </c>
      <c r="G33" s="114">
        <v>364.8</v>
      </c>
      <c r="H33" s="114">
        <v>364.8</v>
      </c>
      <c r="I33" s="114">
        <v>364.8</v>
      </c>
      <c r="J33" s="114">
        <v>364.8</v>
      </c>
      <c r="K33" s="241" t="s">
        <v>425</v>
      </c>
    </row>
    <row r="34" spans="1:11" s="13" customFormat="1" ht="75" customHeight="1" x14ac:dyDescent="0.25">
      <c r="A34" s="242"/>
      <c r="B34" s="249"/>
      <c r="C34" s="45" t="s">
        <v>397</v>
      </c>
      <c r="D34" s="55"/>
      <c r="E34" s="46">
        <f>SUM(F34:J34)</f>
        <v>0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242"/>
    </row>
    <row r="35" spans="1:11" s="13" customFormat="1" ht="26.45" customHeight="1" x14ac:dyDescent="0.25">
      <c r="A35" s="44"/>
      <c r="B35" s="235" t="s">
        <v>458</v>
      </c>
      <c r="C35" s="235"/>
      <c r="D35" s="47"/>
      <c r="E35" s="115">
        <f t="shared" ref="E35:J35" si="7">SUM(E33:E34)</f>
        <v>1824</v>
      </c>
      <c r="F35" s="115">
        <f t="shared" si="7"/>
        <v>364.8</v>
      </c>
      <c r="G35" s="115">
        <f t="shared" si="7"/>
        <v>364.8</v>
      </c>
      <c r="H35" s="115">
        <f t="shared" si="7"/>
        <v>364.8</v>
      </c>
      <c r="I35" s="115">
        <f t="shared" si="7"/>
        <v>364.8</v>
      </c>
      <c r="J35" s="115">
        <f t="shared" si="7"/>
        <v>364.8</v>
      </c>
      <c r="K35" s="47"/>
    </row>
    <row r="36" spans="1:11" s="13" customFormat="1" ht="26.45" customHeight="1" x14ac:dyDescent="0.25">
      <c r="A36" s="44"/>
      <c r="B36" s="48" t="s">
        <v>397</v>
      </c>
      <c r="C36" s="49"/>
      <c r="D36" s="47"/>
      <c r="E36" s="113">
        <f t="shared" ref="E36:J36" si="8">E34</f>
        <v>0</v>
      </c>
      <c r="F36" s="113">
        <f t="shared" si="8"/>
        <v>0</v>
      </c>
      <c r="G36" s="113">
        <f t="shared" si="8"/>
        <v>0</v>
      </c>
      <c r="H36" s="113">
        <f t="shared" si="8"/>
        <v>0</v>
      </c>
      <c r="I36" s="113">
        <f t="shared" si="8"/>
        <v>0</v>
      </c>
      <c r="J36" s="113">
        <f t="shared" si="8"/>
        <v>0</v>
      </c>
      <c r="K36" s="47"/>
    </row>
    <row r="37" spans="1:11" s="13" customFormat="1" ht="34.5" customHeight="1" x14ac:dyDescent="0.25">
      <c r="A37" s="44"/>
      <c r="B37" s="48" t="s">
        <v>410</v>
      </c>
      <c r="C37" s="48"/>
      <c r="D37" s="47"/>
      <c r="E37" s="113">
        <f t="shared" ref="E37:J37" si="9">E33</f>
        <v>1824</v>
      </c>
      <c r="F37" s="113">
        <f t="shared" si="9"/>
        <v>364.8</v>
      </c>
      <c r="G37" s="113">
        <f t="shared" si="9"/>
        <v>364.8</v>
      </c>
      <c r="H37" s="113">
        <f t="shared" si="9"/>
        <v>364.8</v>
      </c>
      <c r="I37" s="113">
        <f t="shared" si="9"/>
        <v>364.8</v>
      </c>
      <c r="J37" s="113">
        <f t="shared" si="9"/>
        <v>364.8</v>
      </c>
      <c r="K37" s="47"/>
    </row>
    <row r="38" spans="1:11" s="13" customFormat="1" ht="26.25" customHeight="1" x14ac:dyDescent="0.25">
      <c r="A38" s="55"/>
      <c r="B38" s="56" t="s">
        <v>460</v>
      </c>
      <c r="C38" s="57"/>
      <c r="D38" s="58"/>
      <c r="E38" s="116">
        <f t="shared" ref="E38:J38" si="10">E18+E29+E35</f>
        <v>4455470.24</v>
      </c>
      <c r="F38" s="116">
        <f t="shared" si="10"/>
        <v>926564.74000000022</v>
      </c>
      <c r="G38" s="116">
        <f t="shared" si="10"/>
        <v>867432.70000000007</v>
      </c>
      <c r="H38" s="116">
        <f t="shared" si="10"/>
        <v>887157.60000000009</v>
      </c>
      <c r="I38" s="116">
        <f t="shared" si="10"/>
        <v>887157.60000000009</v>
      </c>
      <c r="J38" s="116">
        <f t="shared" si="10"/>
        <v>887157.60000000009</v>
      </c>
      <c r="K38" s="60"/>
    </row>
    <row r="39" spans="1:11" s="13" customFormat="1" ht="26.25" customHeight="1" x14ac:dyDescent="0.25">
      <c r="A39" s="55"/>
      <c r="B39" s="48" t="s">
        <v>396</v>
      </c>
      <c r="C39" s="57"/>
      <c r="D39" s="58"/>
      <c r="E39" s="139">
        <f t="shared" ref="E39:J39" si="11">E19</f>
        <v>10892.09</v>
      </c>
      <c r="F39" s="139">
        <f t="shared" si="11"/>
        <v>10892.09</v>
      </c>
      <c r="G39" s="139">
        <f t="shared" si="11"/>
        <v>0</v>
      </c>
      <c r="H39" s="139">
        <f t="shared" si="11"/>
        <v>0</v>
      </c>
      <c r="I39" s="139">
        <f t="shared" si="11"/>
        <v>0</v>
      </c>
      <c r="J39" s="139">
        <f t="shared" si="11"/>
        <v>0</v>
      </c>
      <c r="K39" s="60"/>
    </row>
    <row r="40" spans="1:11" s="11" customFormat="1" ht="24" customHeight="1" x14ac:dyDescent="0.25">
      <c r="A40" s="47"/>
      <c r="B40" s="48" t="s">
        <v>397</v>
      </c>
      <c r="C40" s="49"/>
      <c r="D40" s="47"/>
      <c r="E40" s="114">
        <f t="shared" ref="E40:J41" si="12">E20+E30+E36</f>
        <v>2604437.65</v>
      </c>
      <c r="F40" s="114">
        <f t="shared" si="12"/>
        <v>568701.65</v>
      </c>
      <c r="G40" s="114">
        <f t="shared" si="12"/>
        <v>508934</v>
      </c>
      <c r="H40" s="114">
        <f t="shared" si="12"/>
        <v>508934</v>
      </c>
      <c r="I40" s="114">
        <f t="shared" si="12"/>
        <v>508934</v>
      </c>
      <c r="J40" s="114">
        <f t="shared" si="12"/>
        <v>508934</v>
      </c>
      <c r="K40" s="47"/>
    </row>
    <row r="41" spans="1:11" s="11" customFormat="1" ht="36" customHeight="1" x14ac:dyDescent="0.25">
      <c r="A41" s="47"/>
      <c r="B41" s="48" t="s">
        <v>410</v>
      </c>
      <c r="C41" s="48"/>
      <c r="D41" s="47"/>
      <c r="E41" s="114">
        <f t="shared" si="12"/>
        <v>1840140.5</v>
      </c>
      <c r="F41" s="114">
        <f t="shared" si="12"/>
        <v>346971</v>
      </c>
      <c r="G41" s="114">
        <f t="shared" si="12"/>
        <v>358498.69999999995</v>
      </c>
      <c r="H41" s="114">
        <f t="shared" si="12"/>
        <v>378223.6</v>
      </c>
      <c r="I41" s="114">
        <f t="shared" si="12"/>
        <v>378223.6</v>
      </c>
      <c r="J41" s="114">
        <f t="shared" si="12"/>
        <v>378223.6</v>
      </c>
      <c r="K41" s="47"/>
    </row>
    <row r="42" spans="1:11" s="13" customFormat="1" x14ac:dyDescent="0.25">
      <c r="A42" s="12"/>
      <c r="C42" s="12"/>
      <c r="D42" s="12"/>
    </row>
    <row r="43" spans="1:11" s="3" customFormat="1" x14ac:dyDescent="0.25">
      <c r="A43" s="5"/>
      <c r="C43" s="5"/>
      <c r="D43" s="5"/>
    </row>
    <row r="44" spans="1:11" s="3" customFormat="1" x14ac:dyDescent="0.25">
      <c r="A44" s="5"/>
      <c r="C44" s="5"/>
      <c r="D44" s="5"/>
    </row>
    <row r="45" spans="1:11" s="3" customFormat="1" x14ac:dyDescent="0.25">
      <c r="A45" s="5"/>
      <c r="C45" s="5"/>
      <c r="D45" s="5"/>
    </row>
    <row r="46" spans="1:11" s="3" customFormat="1" x14ac:dyDescent="0.25">
      <c r="A46" s="5"/>
      <c r="C46" s="5"/>
      <c r="D46" s="5"/>
    </row>
    <row r="47" spans="1:11" s="3" customFormat="1" x14ac:dyDescent="0.25">
      <c r="A47" s="5"/>
      <c r="C47" s="5"/>
      <c r="D47" s="5"/>
    </row>
    <row r="48" spans="1:11" s="3" customFormat="1" x14ac:dyDescent="0.25">
      <c r="A48" s="5"/>
      <c r="C48" s="5"/>
      <c r="D48" s="5"/>
    </row>
    <row r="49" spans="1:4" s="3" customFormat="1" x14ac:dyDescent="0.25">
      <c r="A49" s="5"/>
      <c r="C49" s="5"/>
      <c r="D49" s="5"/>
    </row>
    <row r="50" spans="1:4" s="3" customFormat="1" x14ac:dyDescent="0.25">
      <c r="A50" s="5"/>
      <c r="C50" s="5"/>
      <c r="D50" s="5"/>
    </row>
    <row r="51" spans="1:4" s="3" customFormat="1" x14ac:dyDescent="0.25">
      <c r="A51" s="5"/>
      <c r="C51" s="5"/>
      <c r="D51" s="5"/>
    </row>
    <row r="52" spans="1:4" s="3" customFormat="1" x14ac:dyDescent="0.25">
      <c r="A52" s="5"/>
      <c r="C52" s="5"/>
      <c r="D52" s="5"/>
    </row>
    <row r="53" spans="1:4" s="3" customFormat="1" x14ac:dyDescent="0.25">
      <c r="A53" s="5"/>
      <c r="C53" s="5"/>
      <c r="D53" s="5"/>
    </row>
  </sheetData>
  <mergeCells count="27">
    <mergeCell ref="I3:K3"/>
    <mergeCell ref="A6:J6"/>
    <mergeCell ref="A8:A10"/>
    <mergeCell ref="A1:K1"/>
    <mergeCell ref="F2:K2"/>
    <mergeCell ref="K8:K10"/>
    <mergeCell ref="A5:K5"/>
    <mergeCell ref="B12:K12"/>
    <mergeCell ref="D8:D10"/>
    <mergeCell ref="B8:B10"/>
    <mergeCell ref="F8:J9"/>
    <mergeCell ref="E8:E10"/>
    <mergeCell ref="C8:C10"/>
    <mergeCell ref="A33:A34"/>
    <mergeCell ref="A27:A28"/>
    <mergeCell ref="K27:K28"/>
    <mergeCell ref="B32:K32"/>
    <mergeCell ref="B35:C35"/>
    <mergeCell ref="B27:B28"/>
    <mergeCell ref="B33:B34"/>
    <mergeCell ref="K33:K34"/>
    <mergeCell ref="A13:A14"/>
    <mergeCell ref="B13:B14"/>
    <mergeCell ref="B18:C18"/>
    <mergeCell ref="B29:C29"/>
    <mergeCell ref="B22:K22"/>
    <mergeCell ref="K13:K14"/>
  </mergeCells>
  <phoneticPr fontId="8" type="noConversion"/>
  <pageMargins left="0.27559055118110237" right="0.23622047244094491" top="0.15748031496062992" bottom="0.19685039370078741" header="0.31496062992125984" footer="0"/>
  <pageSetup paperSize="9" scale="7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"/>
  <sheetViews>
    <sheetView view="pageBreakPreview" topLeftCell="A50" zoomScale="75" zoomScaleNormal="75" zoomScaleSheetLayoutView="75" workbookViewId="0">
      <selection activeCell="C65" sqref="C65"/>
    </sheetView>
  </sheetViews>
  <sheetFormatPr defaultRowHeight="15.75" x14ac:dyDescent="0.25"/>
  <cols>
    <col min="1" max="1" width="5" style="1" customWidth="1"/>
    <col min="2" max="2" width="65.25" style="4" customWidth="1"/>
    <col min="3" max="3" width="17.75" style="4" customWidth="1"/>
    <col min="4" max="4" width="16.875" style="4" customWidth="1"/>
    <col min="5" max="16384" width="9" style="4"/>
  </cols>
  <sheetData>
    <row r="1" spans="1:4" x14ac:dyDescent="0.25">
      <c r="A1" s="129"/>
      <c r="B1" s="129"/>
      <c r="C1" s="255" t="s">
        <v>226</v>
      </c>
      <c r="D1" s="256"/>
    </row>
    <row r="2" spans="1:4" ht="18.75" customHeight="1" x14ac:dyDescent="0.25">
      <c r="A2" s="39"/>
      <c r="B2" s="2"/>
      <c r="C2" s="255" t="s">
        <v>227</v>
      </c>
      <c r="D2" s="256"/>
    </row>
    <row r="3" spans="1:4" ht="17.25" customHeight="1" x14ac:dyDescent="0.25">
      <c r="B3" s="185" t="s">
        <v>223</v>
      </c>
      <c r="C3" s="257"/>
      <c r="D3" s="257"/>
    </row>
    <row r="4" spans="1:4" ht="42.75" customHeight="1" x14ac:dyDescent="0.25">
      <c r="B4" s="257"/>
      <c r="C4" s="257"/>
      <c r="D4" s="257"/>
    </row>
    <row r="5" spans="1:4" s="3" customFormat="1" ht="18.75" x14ac:dyDescent="0.25">
      <c r="A5" s="14"/>
      <c r="B5" s="42"/>
      <c r="C5" s="159"/>
      <c r="D5" s="42"/>
    </row>
    <row r="6" spans="1:4" s="3" customFormat="1" ht="35.25" customHeight="1" x14ac:dyDescent="0.25">
      <c r="A6" s="254" t="s">
        <v>364</v>
      </c>
      <c r="B6" s="226" t="s">
        <v>222</v>
      </c>
      <c r="C6" s="226" t="s">
        <v>225</v>
      </c>
      <c r="D6" s="226" t="s">
        <v>224</v>
      </c>
    </row>
    <row r="7" spans="1:4" s="3" customFormat="1" ht="36.75" customHeight="1" x14ac:dyDescent="0.25">
      <c r="A7" s="254"/>
      <c r="B7" s="226"/>
      <c r="C7" s="226"/>
      <c r="D7" s="226"/>
    </row>
    <row r="8" spans="1:4" s="3" customFormat="1" ht="37.5" customHeight="1" x14ac:dyDescent="0.25">
      <c r="A8" s="254"/>
      <c r="B8" s="226"/>
      <c r="C8" s="226"/>
      <c r="D8" s="226"/>
    </row>
    <row r="9" spans="1:4" s="3" customFormat="1" ht="21.75" customHeight="1" x14ac:dyDescent="0.25">
      <c r="A9" s="43">
        <v>1</v>
      </c>
      <c r="B9" s="22">
        <v>2</v>
      </c>
      <c r="C9" s="22">
        <v>3</v>
      </c>
      <c r="D9" s="22">
        <v>4</v>
      </c>
    </row>
    <row r="10" spans="1:4" s="3" customFormat="1" ht="42" customHeight="1" x14ac:dyDescent="0.25">
      <c r="A10" s="43">
        <v>1</v>
      </c>
      <c r="B10" s="43" t="s">
        <v>261</v>
      </c>
      <c r="C10" s="137">
        <v>2000</v>
      </c>
      <c r="D10" s="22" t="s">
        <v>425</v>
      </c>
    </row>
    <row r="11" spans="1:4" s="3" customFormat="1" ht="46.5" customHeight="1" x14ac:dyDescent="0.25">
      <c r="A11" s="43">
        <v>2</v>
      </c>
      <c r="B11" s="43" t="s">
        <v>253</v>
      </c>
      <c r="C11" s="137">
        <v>2029.11</v>
      </c>
      <c r="D11" s="22" t="s">
        <v>425</v>
      </c>
    </row>
    <row r="12" spans="1:4" s="3" customFormat="1" ht="42.75" customHeight="1" x14ac:dyDescent="0.25">
      <c r="A12" s="43">
        <v>3</v>
      </c>
      <c r="B12" s="43" t="s">
        <v>254</v>
      </c>
      <c r="C12" s="137">
        <v>10695.3</v>
      </c>
      <c r="D12" s="22" t="s">
        <v>425</v>
      </c>
    </row>
    <row r="13" spans="1:4" s="3" customFormat="1" ht="44.25" customHeight="1" x14ac:dyDescent="0.25">
      <c r="A13" s="43">
        <v>4</v>
      </c>
      <c r="B13" s="43" t="s">
        <v>255</v>
      </c>
      <c r="C13" s="137">
        <v>1000</v>
      </c>
      <c r="D13" s="22" t="s">
        <v>425</v>
      </c>
    </row>
    <row r="14" spans="1:4" s="3" customFormat="1" ht="42.75" customHeight="1" x14ac:dyDescent="0.25">
      <c r="A14" s="43">
        <v>5</v>
      </c>
      <c r="B14" s="43" t="s">
        <v>256</v>
      </c>
      <c r="C14" s="137">
        <v>1500</v>
      </c>
      <c r="D14" s="22" t="s">
        <v>425</v>
      </c>
    </row>
    <row r="15" spans="1:4" s="3" customFormat="1" ht="42.75" customHeight="1" x14ac:dyDescent="0.25">
      <c r="A15" s="43">
        <v>6</v>
      </c>
      <c r="B15" s="43" t="s">
        <v>26</v>
      </c>
      <c r="C15" s="137">
        <f>6000+4365.65+400</f>
        <v>10765.65</v>
      </c>
      <c r="D15" s="22" t="s">
        <v>425</v>
      </c>
    </row>
    <row r="16" spans="1:4" s="3" customFormat="1" ht="42.75" customHeight="1" x14ac:dyDescent="0.25">
      <c r="A16" s="43">
        <v>7</v>
      </c>
      <c r="B16" s="43" t="s">
        <v>257</v>
      </c>
      <c r="C16" s="137">
        <v>1000</v>
      </c>
      <c r="D16" s="22" t="s">
        <v>425</v>
      </c>
    </row>
    <row r="17" spans="1:4" s="3" customFormat="1" ht="42" customHeight="1" x14ac:dyDescent="0.25">
      <c r="A17" s="43">
        <v>8</v>
      </c>
      <c r="B17" s="43" t="s">
        <v>258</v>
      </c>
      <c r="C17" s="137">
        <v>2500</v>
      </c>
      <c r="D17" s="22" t="s">
        <v>425</v>
      </c>
    </row>
    <row r="18" spans="1:4" s="3" customFormat="1" ht="46.5" customHeight="1" x14ac:dyDescent="0.25">
      <c r="A18" s="43">
        <v>9</v>
      </c>
      <c r="B18" s="43" t="s">
        <v>259</v>
      </c>
      <c r="C18" s="137">
        <v>2200</v>
      </c>
      <c r="D18" s="22" t="s">
        <v>425</v>
      </c>
    </row>
    <row r="19" spans="1:4" s="3" customFormat="1" ht="46.5" customHeight="1" x14ac:dyDescent="0.25">
      <c r="A19" s="43">
        <v>10</v>
      </c>
      <c r="B19" s="43" t="s">
        <v>260</v>
      </c>
      <c r="C19" s="137">
        <v>1500</v>
      </c>
      <c r="D19" s="22" t="s">
        <v>425</v>
      </c>
    </row>
    <row r="20" spans="1:4" s="3" customFormat="1" ht="48" customHeight="1" x14ac:dyDescent="0.25">
      <c r="A20" s="43">
        <v>11</v>
      </c>
      <c r="B20" s="43" t="s">
        <v>269</v>
      </c>
      <c r="C20" s="137">
        <v>2724.64</v>
      </c>
      <c r="D20" s="22" t="s">
        <v>425</v>
      </c>
    </row>
    <row r="21" spans="1:4" s="3" customFormat="1" ht="40.5" customHeight="1" x14ac:dyDescent="0.25">
      <c r="A21" s="43">
        <v>12</v>
      </c>
      <c r="B21" s="43" t="s">
        <v>262</v>
      </c>
      <c r="C21" s="137">
        <v>2000</v>
      </c>
      <c r="D21" s="22" t="s">
        <v>425</v>
      </c>
    </row>
    <row r="22" spans="1:4" s="3" customFormat="1" ht="42.75" customHeight="1" x14ac:dyDescent="0.25">
      <c r="A22" s="43">
        <v>13</v>
      </c>
      <c r="B22" s="43" t="s">
        <v>270</v>
      </c>
      <c r="C22" s="137">
        <v>1500</v>
      </c>
      <c r="D22" s="22" t="s">
        <v>425</v>
      </c>
    </row>
    <row r="23" spans="1:4" s="3" customFormat="1" ht="42.75" customHeight="1" x14ac:dyDescent="0.25">
      <c r="A23" s="43">
        <v>14</v>
      </c>
      <c r="B23" s="43" t="s">
        <v>311</v>
      </c>
      <c r="C23" s="137">
        <v>2000</v>
      </c>
      <c r="D23" s="22" t="s">
        <v>425</v>
      </c>
    </row>
    <row r="24" spans="1:4" s="3" customFormat="1" ht="42.75" customHeight="1" x14ac:dyDescent="0.25">
      <c r="A24" s="43">
        <v>15</v>
      </c>
      <c r="B24" s="43" t="s">
        <v>330</v>
      </c>
      <c r="C24" s="137">
        <v>1000</v>
      </c>
      <c r="D24" s="22" t="s">
        <v>425</v>
      </c>
    </row>
    <row r="25" spans="1:4" s="3" customFormat="1" ht="42.75" customHeight="1" x14ac:dyDescent="0.25">
      <c r="A25" s="43">
        <v>16</v>
      </c>
      <c r="B25" s="43" t="s">
        <v>326</v>
      </c>
      <c r="C25" s="137">
        <v>1228.3499999999999</v>
      </c>
      <c r="D25" s="22" t="s">
        <v>425</v>
      </c>
    </row>
    <row r="26" spans="1:4" s="3" customFormat="1" ht="42.75" customHeight="1" x14ac:dyDescent="0.25">
      <c r="A26" s="43">
        <v>17</v>
      </c>
      <c r="B26" s="43" t="s">
        <v>327</v>
      </c>
      <c r="C26" s="137">
        <v>2000</v>
      </c>
      <c r="D26" s="22" t="s">
        <v>425</v>
      </c>
    </row>
    <row r="27" spans="1:4" s="3" customFormat="1" ht="42.75" customHeight="1" x14ac:dyDescent="0.25">
      <c r="A27" s="43">
        <v>18</v>
      </c>
      <c r="B27" s="43" t="s">
        <v>328</v>
      </c>
      <c r="C27" s="137">
        <v>1500</v>
      </c>
      <c r="D27" s="22" t="s">
        <v>425</v>
      </c>
    </row>
    <row r="28" spans="1:4" s="3" customFormat="1" ht="43.5" customHeight="1" x14ac:dyDescent="0.25">
      <c r="A28" s="43">
        <v>19</v>
      </c>
      <c r="B28" s="43" t="s">
        <v>263</v>
      </c>
      <c r="C28" s="137">
        <v>2500</v>
      </c>
      <c r="D28" s="22" t="s">
        <v>425</v>
      </c>
    </row>
    <row r="29" spans="1:4" s="3" customFormat="1" ht="43.5" customHeight="1" x14ac:dyDescent="0.25">
      <c r="A29" s="43">
        <v>20</v>
      </c>
      <c r="B29" s="43" t="s">
        <v>329</v>
      </c>
      <c r="C29" s="137">
        <v>2000</v>
      </c>
      <c r="D29" s="22" t="s">
        <v>425</v>
      </c>
    </row>
    <row r="30" spans="1:4" s="3" customFormat="1" ht="42" customHeight="1" x14ac:dyDescent="0.25">
      <c r="A30" s="43">
        <v>21</v>
      </c>
      <c r="B30" s="43" t="s">
        <v>264</v>
      </c>
      <c r="C30" s="137">
        <v>2000</v>
      </c>
      <c r="D30" s="22" t="s">
        <v>425</v>
      </c>
    </row>
    <row r="31" spans="1:4" s="3" customFormat="1" ht="42" customHeight="1" x14ac:dyDescent="0.25">
      <c r="A31" s="43">
        <v>22</v>
      </c>
      <c r="B31" s="43" t="s">
        <v>324</v>
      </c>
      <c r="C31" s="137">
        <v>1000</v>
      </c>
      <c r="D31" s="22" t="s">
        <v>425</v>
      </c>
    </row>
    <row r="32" spans="1:4" s="3" customFormat="1" ht="42" customHeight="1" x14ac:dyDescent="0.25">
      <c r="A32" s="43">
        <v>23</v>
      </c>
      <c r="B32" s="43" t="s">
        <v>325</v>
      </c>
      <c r="C32" s="137">
        <v>1000</v>
      </c>
      <c r="D32" s="22" t="s">
        <v>425</v>
      </c>
    </row>
    <row r="33" spans="1:4" s="3" customFormat="1" ht="42" customHeight="1" x14ac:dyDescent="0.25">
      <c r="A33" s="43">
        <v>24</v>
      </c>
      <c r="B33" s="43" t="s">
        <v>331</v>
      </c>
      <c r="C33" s="137">
        <v>1000</v>
      </c>
      <c r="D33" s="22" t="s">
        <v>425</v>
      </c>
    </row>
    <row r="34" spans="1:4" s="3" customFormat="1" ht="42.75" customHeight="1" x14ac:dyDescent="0.25">
      <c r="A34" s="43">
        <v>25</v>
      </c>
      <c r="B34" s="43" t="s">
        <v>265</v>
      </c>
      <c r="C34" s="137">
        <v>500</v>
      </c>
      <c r="D34" s="22" t="s">
        <v>425</v>
      </c>
    </row>
    <row r="35" spans="1:4" s="3" customFormat="1" ht="42" customHeight="1" x14ac:dyDescent="0.25">
      <c r="A35" s="43">
        <v>26</v>
      </c>
      <c r="B35" s="43" t="s">
        <v>266</v>
      </c>
      <c r="C35" s="137">
        <v>500</v>
      </c>
      <c r="D35" s="22" t="s">
        <v>425</v>
      </c>
    </row>
    <row r="36" spans="1:4" s="3" customFormat="1" ht="39.75" customHeight="1" x14ac:dyDescent="0.25">
      <c r="A36" s="43">
        <v>27</v>
      </c>
      <c r="B36" s="43" t="s">
        <v>267</v>
      </c>
      <c r="C36" s="137">
        <v>2000</v>
      </c>
      <c r="D36" s="22" t="s">
        <v>425</v>
      </c>
    </row>
    <row r="37" spans="1:4" s="13" customFormat="1" ht="37.5" x14ac:dyDescent="0.25">
      <c r="A37" s="43">
        <v>28</v>
      </c>
      <c r="B37" s="43" t="s">
        <v>268</v>
      </c>
      <c r="C37" s="137">
        <v>2000</v>
      </c>
      <c r="D37" s="22" t="s">
        <v>425</v>
      </c>
    </row>
    <row r="38" spans="1:4" s="13" customFormat="1" ht="37.5" x14ac:dyDescent="0.25">
      <c r="A38" s="43">
        <v>29</v>
      </c>
      <c r="B38" s="43" t="s">
        <v>200</v>
      </c>
      <c r="C38" s="137">
        <v>570.89</v>
      </c>
      <c r="D38" s="22" t="s">
        <v>425</v>
      </c>
    </row>
    <row r="39" spans="1:4" s="13" customFormat="1" ht="37.5" x14ac:dyDescent="0.25">
      <c r="A39" s="43">
        <v>30</v>
      </c>
      <c r="B39" s="43" t="s">
        <v>271</v>
      </c>
      <c r="C39" s="137">
        <v>100</v>
      </c>
      <c r="D39" s="22" t="s">
        <v>425</v>
      </c>
    </row>
    <row r="40" spans="1:4" s="11" customFormat="1" ht="37.5" x14ac:dyDescent="0.25">
      <c r="A40" s="43">
        <v>31</v>
      </c>
      <c r="B40" s="43" t="s">
        <v>273</v>
      </c>
      <c r="C40" s="137">
        <v>200</v>
      </c>
      <c r="D40" s="22" t="s">
        <v>425</v>
      </c>
    </row>
    <row r="41" spans="1:4" s="11" customFormat="1" ht="37.5" x14ac:dyDescent="0.25">
      <c r="A41" s="43">
        <v>32</v>
      </c>
      <c r="B41" s="43" t="s">
        <v>274</v>
      </c>
      <c r="C41" s="137">
        <v>300</v>
      </c>
      <c r="D41" s="22" t="s">
        <v>425</v>
      </c>
    </row>
    <row r="42" spans="1:4" s="13" customFormat="1" ht="37.5" x14ac:dyDescent="0.25">
      <c r="A42" s="43">
        <v>33</v>
      </c>
      <c r="B42" s="43" t="s">
        <v>275</v>
      </c>
      <c r="C42" s="137">
        <v>200</v>
      </c>
      <c r="D42" s="22" t="s">
        <v>425</v>
      </c>
    </row>
    <row r="43" spans="1:4" s="3" customFormat="1" ht="37.5" x14ac:dyDescent="0.25">
      <c r="A43" s="43">
        <v>34</v>
      </c>
      <c r="B43" s="43" t="s">
        <v>276</v>
      </c>
      <c r="C43" s="137">
        <v>200</v>
      </c>
      <c r="D43" s="22" t="s">
        <v>425</v>
      </c>
    </row>
    <row r="44" spans="1:4" s="3" customFormat="1" ht="37.5" x14ac:dyDescent="0.25">
      <c r="A44" s="43">
        <v>35</v>
      </c>
      <c r="B44" s="43" t="s">
        <v>277</v>
      </c>
      <c r="C44" s="137">
        <v>100</v>
      </c>
      <c r="D44" s="22" t="s">
        <v>425</v>
      </c>
    </row>
    <row r="45" spans="1:4" s="3" customFormat="1" ht="37.5" x14ac:dyDescent="0.25">
      <c r="A45" s="43">
        <v>36</v>
      </c>
      <c r="B45" s="43" t="s">
        <v>278</v>
      </c>
      <c r="C45" s="137">
        <v>100</v>
      </c>
      <c r="D45" s="22" t="s">
        <v>425</v>
      </c>
    </row>
    <row r="46" spans="1:4" s="3" customFormat="1" ht="37.5" x14ac:dyDescent="0.25">
      <c r="A46" s="43">
        <v>37</v>
      </c>
      <c r="B46" s="43" t="s">
        <v>279</v>
      </c>
      <c r="C46" s="137">
        <v>200</v>
      </c>
      <c r="D46" s="22" t="s">
        <v>425</v>
      </c>
    </row>
    <row r="47" spans="1:4" s="3" customFormat="1" ht="37.5" x14ac:dyDescent="0.25">
      <c r="A47" s="43">
        <v>38</v>
      </c>
      <c r="B47" s="43" t="s">
        <v>280</v>
      </c>
      <c r="C47" s="137">
        <v>200</v>
      </c>
      <c r="D47" s="22" t="s">
        <v>425</v>
      </c>
    </row>
    <row r="48" spans="1:4" s="3" customFormat="1" ht="37.5" x14ac:dyDescent="0.25">
      <c r="A48" s="43">
        <v>39</v>
      </c>
      <c r="B48" s="43" t="s">
        <v>281</v>
      </c>
      <c r="C48" s="137">
        <v>200</v>
      </c>
      <c r="D48" s="22" t="s">
        <v>425</v>
      </c>
    </row>
    <row r="49" spans="1:4" s="3" customFormat="1" ht="37.5" x14ac:dyDescent="0.25">
      <c r="A49" s="43">
        <v>40</v>
      </c>
      <c r="B49" s="43" t="s">
        <v>282</v>
      </c>
      <c r="C49" s="137">
        <v>100</v>
      </c>
      <c r="D49" s="22" t="s">
        <v>425</v>
      </c>
    </row>
    <row r="50" spans="1:4" s="3" customFormat="1" ht="37.5" x14ac:dyDescent="0.25">
      <c r="A50" s="43">
        <v>41</v>
      </c>
      <c r="B50" s="43" t="s">
        <v>283</v>
      </c>
      <c r="C50" s="137">
        <v>200</v>
      </c>
      <c r="D50" s="22" t="s">
        <v>425</v>
      </c>
    </row>
    <row r="51" spans="1:4" s="3" customFormat="1" ht="37.5" x14ac:dyDescent="0.25">
      <c r="A51" s="43">
        <v>42</v>
      </c>
      <c r="B51" s="43" t="s">
        <v>284</v>
      </c>
      <c r="C51" s="137">
        <v>475.36</v>
      </c>
      <c r="D51" s="22" t="s">
        <v>425</v>
      </c>
    </row>
    <row r="52" spans="1:4" ht="37.5" x14ac:dyDescent="0.25">
      <c r="A52" s="43">
        <v>43</v>
      </c>
      <c r="B52" s="43" t="s">
        <v>285</v>
      </c>
      <c r="C52" s="137">
        <v>200</v>
      </c>
      <c r="D52" s="22" t="s">
        <v>425</v>
      </c>
    </row>
    <row r="53" spans="1:4" ht="37.5" x14ac:dyDescent="0.25">
      <c r="A53" s="43">
        <v>44</v>
      </c>
      <c r="B53" s="43" t="s">
        <v>286</v>
      </c>
      <c r="C53" s="137">
        <v>200</v>
      </c>
      <c r="D53" s="22" t="s">
        <v>425</v>
      </c>
    </row>
    <row r="54" spans="1:4" ht="37.5" x14ac:dyDescent="0.25">
      <c r="A54" s="43">
        <v>45</v>
      </c>
      <c r="B54" s="43" t="s">
        <v>287</v>
      </c>
      <c r="C54" s="137">
        <v>100</v>
      </c>
      <c r="D54" s="22" t="s">
        <v>425</v>
      </c>
    </row>
    <row r="55" spans="1:4" ht="37.5" x14ac:dyDescent="0.25">
      <c r="A55" s="43">
        <v>46</v>
      </c>
      <c r="B55" s="43" t="s">
        <v>288</v>
      </c>
      <c r="C55" s="137">
        <v>200</v>
      </c>
      <c r="D55" s="22" t="s">
        <v>425</v>
      </c>
    </row>
    <row r="56" spans="1:4" ht="37.5" x14ac:dyDescent="0.25">
      <c r="A56" s="43">
        <v>47</v>
      </c>
      <c r="B56" s="43" t="s">
        <v>289</v>
      </c>
      <c r="C56" s="137">
        <v>200</v>
      </c>
      <c r="D56" s="22" t="s">
        <v>425</v>
      </c>
    </row>
    <row r="57" spans="1:4" ht="37.5" x14ac:dyDescent="0.25">
      <c r="A57" s="43">
        <v>48</v>
      </c>
      <c r="B57" s="43" t="s">
        <v>290</v>
      </c>
      <c r="C57" s="137">
        <v>100</v>
      </c>
      <c r="D57" s="22" t="s">
        <v>425</v>
      </c>
    </row>
    <row r="58" spans="1:4" ht="37.5" x14ac:dyDescent="0.25">
      <c r="A58" s="43">
        <v>49</v>
      </c>
      <c r="B58" s="43" t="s">
        <v>291</v>
      </c>
      <c r="C58" s="137">
        <v>200</v>
      </c>
      <c r="D58" s="22" t="s">
        <v>425</v>
      </c>
    </row>
    <row r="59" spans="1:4" ht="37.5" x14ac:dyDescent="0.25">
      <c r="A59" s="43">
        <v>50</v>
      </c>
      <c r="B59" s="43" t="s">
        <v>292</v>
      </c>
      <c r="C59" s="137">
        <v>200</v>
      </c>
      <c r="D59" s="22" t="s">
        <v>425</v>
      </c>
    </row>
    <row r="60" spans="1:4" ht="37.5" x14ac:dyDescent="0.25">
      <c r="A60" s="43">
        <v>51</v>
      </c>
      <c r="B60" s="43" t="s">
        <v>293</v>
      </c>
      <c r="C60" s="137">
        <v>200</v>
      </c>
      <c r="D60" s="22" t="s">
        <v>425</v>
      </c>
    </row>
    <row r="61" spans="1:4" ht="37.5" x14ac:dyDescent="0.25">
      <c r="A61" s="43">
        <v>52</v>
      </c>
      <c r="B61" s="43" t="s">
        <v>294</v>
      </c>
      <c r="C61" s="137">
        <v>100</v>
      </c>
      <c r="D61" s="22" t="s">
        <v>425</v>
      </c>
    </row>
    <row r="62" spans="1:4" ht="37.5" x14ac:dyDescent="0.25">
      <c r="A62" s="43">
        <v>53</v>
      </c>
      <c r="B62" s="43" t="s">
        <v>295</v>
      </c>
      <c r="C62" s="137">
        <v>200</v>
      </c>
      <c r="D62" s="22" t="s">
        <v>425</v>
      </c>
    </row>
    <row r="63" spans="1:4" ht="37.5" x14ac:dyDescent="0.25">
      <c r="A63" s="43">
        <v>54</v>
      </c>
      <c r="B63" s="43" t="s">
        <v>299</v>
      </c>
      <c r="C63" s="137">
        <v>200</v>
      </c>
      <c r="D63" s="22" t="s">
        <v>425</v>
      </c>
    </row>
    <row r="64" spans="1:4" ht="37.5" x14ac:dyDescent="0.25">
      <c r="A64" s="43">
        <v>55</v>
      </c>
      <c r="B64" s="43" t="s">
        <v>296</v>
      </c>
      <c r="C64" s="137">
        <v>70</v>
      </c>
      <c r="D64" s="22" t="s">
        <v>425</v>
      </c>
    </row>
    <row r="65" spans="1:4" ht="37.5" x14ac:dyDescent="0.25">
      <c r="A65" s="43">
        <v>56</v>
      </c>
      <c r="B65" s="43" t="s">
        <v>297</v>
      </c>
      <c r="C65" s="137">
        <v>100</v>
      </c>
      <c r="D65" s="22" t="s">
        <v>425</v>
      </c>
    </row>
    <row r="66" spans="1:4" ht="37.5" x14ac:dyDescent="0.25">
      <c r="A66" s="43">
        <v>57</v>
      </c>
      <c r="B66" s="43" t="s">
        <v>298</v>
      </c>
      <c r="C66" s="137">
        <v>100</v>
      </c>
      <c r="D66" s="22" t="s">
        <v>425</v>
      </c>
    </row>
    <row r="67" spans="1:4" ht="37.5" x14ac:dyDescent="0.25">
      <c r="A67" s="43">
        <v>58</v>
      </c>
      <c r="B67" s="43" t="s">
        <v>300</v>
      </c>
      <c r="C67" s="137">
        <v>100</v>
      </c>
      <c r="D67" s="22" t="s">
        <v>425</v>
      </c>
    </row>
    <row r="68" spans="1:4" ht="37.5" x14ac:dyDescent="0.25">
      <c r="A68" s="43">
        <v>59</v>
      </c>
      <c r="B68" s="43" t="s">
        <v>301</v>
      </c>
      <c r="C68" s="137">
        <v>100</v>
      </c>
      <c r="D68" s="22" t="s">
        <v>425</v>
      </c>
    </row>
    <row r="69" spans="1:4" ht="37.5" x14ac:dyDescent="0.25">
      <c r="A69" s="43">
        <v>60</v>
      </c>
      <c r="B69" s="43" t="s">
        <v>302</v>
      </c>
      <c r="C69" s="137">
        <v>100</v>
      </c>
      <c r="D69" s="22" t="s">
        <v>425</v>
      </c>
    </row>
    <row r="70" spans="1:4" ht="37.5" x14ac:dyDescent="0.25">
      <c r="A70" s="43">
        <v>61</v>
      </c>
      <c r="B70" s="43" t="s">
        <v>303</v>
      </c>
      <c r="C70" s="137">
        <v>100</v>
      </c>
      <c r="D70" s="22" t="s">
        <v>425</v>
      </c>
    </row>
    <row r="71" spans="1:4" ht="37.5" x14ac:dyDescent="0.25">
      <c r="A71" s="43">
        <v>62</v>
      </c>
      <c r="B71" s="43" t="s">
        <v>304</v>
      </c>
      <c r="C71" s="137">
        <v>100</v>
      </c>
      <c r="D71" s="22" t="s">
        <v>425</v>
      </c>
    </row>
    <row r="72" spans="1:4" ht="37.5" x14ac:dyDescent="0.25">
      <c r="A72" s="43">
        <v>63</v>
      </c>
      <c r="B72" s="43" t="s">
        <v>305</v>
      </c>
      <c r="C72" s="137">
        <v>100</v>
      </c>
      <c r="D72" s="22" t="s">
        <v>425</v>
      </c>
    </row>
    <row r="73" spans="1:4" ht="37.5" x14ac:dyDescent="0.25">
      <c r="A73" s="43">
        <v>64</v>
      </c>
      <c r="B73" s="43" t="s">
        <v>306</v>
      </c>
      <c r="C73" s="137">
        <v>100</v>
      </c>
      <c r="D73" s="22" t="s">
        <v>425</v>
      </c>
    </row>
    <row r="74" spans="1:4" ht="37.5" x14ac:dyDescent="0.25">
      <c r="A74" s="43">
        <v>65</v>
      </c>
      <c r="B74" s="43" t="s">
        <v>307</v>
      </c>
      <c r="C74" s="137">
        <v>200</v>
      </c>
      <c r="D74" s="22" t="s">
        <v>425</v>
      </c>
    </row>
    <row r="75" spans="1:4" ht="37.5" x14ac:dyDescent="0.25">
      <c r="A75" s="43">
        <v>66</v>
      </c>
      <c r="B75" s="43" t="s">
        <v>308</v>
      </c>
      <c r="C75" s="137">
        <v>100</v>
      </c>
      <c r="D75" s="22" t="s">
        <v>425</v>
      </c>
    </row>
    <row r="76" spans="1:4" ht="37.5" x14ac:dyDescent="0.25">
      <c r="A76" s="43">
        <v>67</v>
      </c>
      <c r="B76" s="43" t="s">
        <v>309</v>
      </c>
      <c r="C76" s="137">
        <v>100</v>
      </c>
      <c r="D76" s="22" t="s">
        <v>425</v>
      </c>
    </row>
    <row r="77" spans="1:4" ht="37.5" x14ac:dyDescent="0.25">
      <c r="A77" s="43">
        <v>68</v>
      </c>
      <c r="B77" s="43" t="s">
        <v>272</v>
      </c>
      <c r="C77" s="137">
        <v>300</v>
      </c>
      <c r="D77" s="22" t="s">
        <v>425</v>
      </c>
    </row>
    <row r="78" spans="1:4" ht="37.5" x14ac:dyDescent="0.25">
      <c r="A78" s="43"/>
      <c r="B78" s="43" t="s">
        <v>310</v>
      </c>
      <c r="C78" s="137">
        <f>SUM(C10:C77)</f>
        <v>70559.3</v>
      </c>
      <c r="D78" s="22" t="s">
        <v>425</v>
      </c>
    </row>
  </sheetData>
  <mergeCells count="7">
    <mergeCell ref="A6:A8"/>
    <mergeCell ref="B6:B8"/>
    <mergeCell ref="C6:C8"/>
    <mergeCell ref="C1:D1"/>
    <mergeCell ref="C2:D2"/>
    <mergeCell ref="B3:D4"/>
    <mergeCell ref="D6:D8"/>
  </mergeCells>
  <phoneticPr fontId="8" type="noConversion"/>
  <pageMargins left="0.70866141732283472" right="0.31496062992125984" top="0.74803149606299213" bottom="0.74803149606299213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view="pageBreakPreview" zoomScale="75" zoomScaleNormal="75" zoomScaleSheetLayoutView="75" workbookViewId="0">
      <selection activeCell="C14" sqref="C14"/>
    </sheetView>
  </sheetViews>
  <sheetFormatPr defaultRowHeight="15.75" x14ac:dyDescent="0.25"/>
  <cols>
    <col min="1" max="1" width="5" style="1" customWidth="1"/>
    <col min="2" max="2" width="65.25" style="4" customWidth="1"/>
    <col min="3" max="3" width="17.5" style="4" customWidth="1"/>
    <col min="4" max="4" width="17.375" style="4" customWidth="1"/>
    <col min="5" max="16384" width="9" style="4"/>
  </cols>
  <sheetData>
    <row r="1" spans="1:4" x14ac:dyDescent="0.25">
      <c r="A1" s="129"/>
      <c r="B1" s="129"/>
      <c r="C1" s="255" t="s">
        <v>229</v>
      </c>
      <c r="D1" s="256"/>
    </row>
    <row r="2" spans="1:4" ht="18.75" customHeight="1" x14ac:dyDescent="0.25">
      <c r="A2" s="39"/>
      <c r="B2" s="2"/>
      <c r="C2" s="255" t="s">
        <v>227</v>
      </c>
      <c r="D2" s="256"/>
    </row>
    <row r="3" spans="1:4" ht="17.25" customHeight="1" x14ac:dyDescent="0.25">
      <c r="B3" s="185" t="s">
        <v>230</v>
      </c>
      <c r="C3" s="257"/>
      <c r="D3" s="257"/>
    </row>
    <row r="4" spans="1:4" ht="42.75" customHeight="1" x14ac:dyDescent="0.25">
      <c r="B4" s="257"/>
      <c r="C4" s="257"/>
      <c r="D4" s="257"/>
    </row>
    <row r="5" spans="1:4" s="3" customFormat="1" ht="18.75" x14ac:dyDescent="0.25">
      <c r="A5" s="14"/>
      <c r="B5" s="42"/>
      <c r="C5" s="42"/>
      <c r="D5" s="42"/>
    </row>
    <row r="6" spans="1:4" s="3" customFormat="1" ht="35.25" customHeight="1" x14ac:dyDescent="0.25">
      <c r="A6" s="254" t="s">
        <v>364</v>
      </c>
      <c r="B6" s="226" t="s">
        <v>222</v>
      </c>
      <c r="C6" s="226" t="s">
        <v>225</v>
      </c>
      <c r="D6" s="226" t="s">
        <v>224</v>
      </c>
    </row>
    <row r="7" spans="1:4" s="3" customFormat="1" ht="36.75" customHeight="1" x14ac:dyDescent="0.25">
      <c r="A7" s="254"/>
      <c r="B7" s="226"/>
      <c r="C7" s="226"/>
      <c r="D7" s="226"/>
    </row>
    <row r="8" spans="1:4" s="3" customFormat="1" ht="37.5" customHeight="1" x14ac:dyDescent="0.25">
      <c r="A8" s="254"/>
      <c r="B8" s="226"/>
      <c r="C8" s="226"/>
      <c r="D8" s="226"/>
    </row>
    <row r="9" spans="1:4" s="3" customFormat="1" ht="21.75" customHeight="1" x14ac:dyDescent="0.25">
      <c r="A9" s="43">
        <v>1</v>
      </c>
      <c r="B9" s="22">
        <v>2</v>
      </c>
      <c r="C9" s="22">
        <v>3</v>
      </c>
      <c r="D9" s="22">
        <v>4</v>
      </c>
    </row>
    <row r="10" spans="1:4" s="13" customFormat="1" ht="37.5" x14ac:dyDescent="0.25">
      <c r="A10" s="132">
        <v>1</v>
      </c>
      <c r="B10" s="133" t="s">
        <v>312</v>
      </c>
      <c r="C10" s="134">
        <v>255</v>
      </c>
      <c r="D10" s="22" t="s">
        <v>425</v>
      </c>
    </row>
    <row r="11" spans="1:4" s="13" customFormat="1" ht="37.5" x14ac:dyDescent="0.25">
      <c r="A11" s="132">
        <v>2</v>
      </c>
      <c r="B11" s="133" t="s">
        <v>313</v>
      </c>
      <c r="C11" s="134">
        <v>295</v>
      </c>
      <c r="D11" s="22" t="s">
        <v>425</v>
      </c>
    </row>
    <row r="12" spans="1:4" s="13" customFormat="1" ht="37.5" x14ac:dyDescent="0.25">
      <c r="A12" s="132">
        <v>3</v>
      </c>
      <c r="B12" s="133" t="s">
        <v>316</v>
      </c>
      <c r="C12" s="138">
        <v>380</v>
      </c>
      <c r="D12" s="22" t="s">
        <v>425</v>
      </c>
    </row>
    <row r="13" spans="1:4" s="13" customFormat="1" ht="37.5" x14ac:dyDescent="0.25">
      <c r="A13" s="132">
        <v>4</v>
      </c>
      <c r="B13" s="133" t="s">
        <v>314</v>
      </c>
      <c r="C13" s="135">
        <v>320</v>
      </c>
      <c r="D13" s="22" t="s">
        <v>425</v>
      </c>
    </row>
    <row r="14" spans="1:4" s="11" customFormat="1" ht="37.5" x14ac:dyDescent="0.25">
      <c r="A14" s="132">
        <v>5</v>
      </c>
      <c r="B14" s="133" t="s">
        <v>315</v>
      </c>
      <c r="C14" s="136">
        <v>380</v>
      </c>
      <c r="D14" s="22" t="s">
        <v>425</v>
      </c>
    </row>
    <row r="15" spans="1:4" s="11" customFormat="1" ht="37.5" x14ac:dyDescent="0.25">
      <c r="A15" s="132">
        <v>6</v>
      </c>
      <c r="B15" s="133" t="s">
        <v>317</v>
      </c>
      <c r="C15" s="114">
        <v>500</v>
      </c>
      <c r="D15" s="22" t="s">
        <v>425</v>
      </c>
    </row>
    <row r="16" spans="1:4" s="13" customFormat="1" ht="37.5" x14ac:dyDescent="0.25">
      <c r="A16" s="132">
        <v>7</v>
      </c>
      <c r="B16" s="133" t="s">
        <v>318</v>
      </c>
      <c r="C16" s="114">
        <v>40</v>
      </c>
      <c r="D16" s="22" t="s">
        <v>425</v>
      </c>
    </row>
    <row r="17" spans="1:4" s="3" customFormat="1" ht="37.5" x14ac:dyDescent="0.25">
      <c r="A17" s="132">
        <v>8</v>
      </c>
      <c r="B17" s="133" t="s">
        <v>319</v>
      </c>
      <c r="C17" s="114">
        <v>40</v>
      </c>
      <c r="D17" s="22" t="s">
        <v>425</v>
      </c>
    </row>
    <row r="18" spans="1:4" s="3" customFormat="1" ht="37.5" x14ac:dyDescent="0.25">
      <c r="A18" s="132">
        <v>9</v>
      </c>
      <c r="B18" s="133" t="s">
        <v>320</v>
      </c>
      <c r="C18" s="114">
        <v>40</v>
      </c>
      <c r="D18" s="22" t="s">
        <v>425</v>
      </c>
    </row>
    <row r="19" spans="1:4" s="3" customFormat="1" ht="37.5" x14ac:dyDescent="0.25">
      <c r="A19" s="132">
        <v>10</v>
      </c>
      <c r="B19" s="133" t="s">
        <v>321</v>
      </c>
      <c r="C19" s="114">
        <v>40</v>
      </c>
      <c r="D19" s="22" t="s">
        <v>425</v>
      </c>
    </row>
    <row r="20" spans="1:4" s="3" customFormat="1" ht="37.5" x14ac:dyDescent="0.25">
      <c r="A20" s="132">
        <v>11</v>
      </c>
      <c r="B20" s="133" t="s">
        <v>322</v>
      </c>
      <c r="C20" s="114">
        <v>40</v>
      </c>
      <c r="D20" s="22" t="s">
        <v>425</v>
      </c>
    </row>
    <row r="21" spans="1:4" s="3" customFormat="1" ht="37.5" x14ac:dyDescent="0.25">
      <c r="A21" s="132">
        <v>12</v>
      </c>
      <c r="B21" s="133" t="s">
        <v>323</v>
      </c>
      <c r="C21" s="114">
        <v>40</v>
      </c>
      <c r="D21" s="22" t="s">
        <v>425</v>
      </c>
    </row>
    <row r="22" spans="1:4" s="3" customFormat="1" ht="18.75" x14ac:dyDescent="0.25">
      <c r="A22" s="132"/>
      <c r="B22" s="133" t="s">
        <v>310</v>
      </c>
      <c r="C22" s="145">
        <f>SUM(C10:C21)</f>
        <v>2370</v>
      </c>
      <c r="D22" s="22"/>
    </row>
    <row r="23" spans="1:4" s="3" customFormat="1" x14ac:dyDescent="0.25">
      <c r="A23" s="5"/>
    </row>
    <row r="24" spans="1:4" s="3" customFormat="1" x14ac:dyDescent="0.25">
      <c r="A24" s="5"/>
    </row>
    <row r="25" spans="1:4" s="3" customFormat="1" x14ac:dyDescent="0.25">
      <c r="A25" s="5"/>
    </row>
    <row r="26" spans="1:4" s="3" customFormat="1" x14ac:dyDescent="0.25">
      <c r="A26" s="5"/>
    </row>
    <row r="27" spans="1:4" s="3" customFormat="1" x14ac:dyDescent="0.25">
      <c r="A27" s="5"/>
    </row>
  </sheetData>
  <mergeCells count="7">
    <mergeCell ref="C1:D1"/>
    <mergeCell ref="C2:D2"/>
    <mergeCell ref="B3:D4"/>
    <mergeCell ref="A6:A8"/>
    <mergeCell ref="B6:B8"/>
    <mergeCell ref="C6:C8"/>
    <mergeCell ref="D6:D8"/>
  </mergeCells>
  <phoneticPr fontId="8" type="noConversion"/>
  <pageMargins left="0.7" right="0.7" top="0.75" bottom="0.75" header="0.3" footer="0.3"/>
  <pageSetup paperSize="9" scale="7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="75" zoomScaleNormal="75" workbookViewId="0">
      <selection activeCell="I1" sqref="I1:J1"/>
    </sheetView>
  </sheetViews>
  <sheetFormatPr defaultRowHeight="15.75" x14ac:dyDescent="0.25"/>
  <cols>
    <col min="1" max="1" width="3.875" style="4" customWidth="1"/>
    <col min="2" max="2" width="36.25" style="1" customWidth="1"/>
    <col min="3" max="3" width="39.125" style="1" customWidth="1"/>
    <col min="4" max="4" width="11.625" style="4" customWidth="1"/>
    <col min="5" max="5" width="14.625" style="4" customWidth="1"/>
    <col min="6" max="6" width="15.625" style="4" customWidth="1"/>
    <col min="7" max="7" width="16" style="4" customWidth="1"/>
    <col min="8" max="10" width="15.625" style="4" customWidth="1"/>
    <col min="11" max="16384" width="9" style="4"/>
  </cols>
  <sheetData>
    <row r="1" spans="1:11" x14ac:dyDescent="0.25">
      <c r="A1" s="255" t="s">
        <v>150</v>
      </c>
      <c r="B1" s="255"/>
      <c r="C1" s="255"/>
      <c r="D1" s="255"/>
      <c r="E1" s="255"/>
      <c r="F1" s="255"/>
      <c r="G1" s="255"/>
      <c r="H1" s="255"/>
      <c r="I1" s="255"/>
      <c r="J1" s="255"/>
      <c r="K1" s="161"/>
    </row>
    <row r="2" spans="1:11" x14ac:dyDescent="0.25">
      <c r="A2" s="2"/>
      <c r="B2" s="162"/>
      <c r="C2" s="162"/>
      <c r="D2" s="160"/>
      <c r="E2" s="160"/>
      <c r="F2" s="160"/>
      <c r="G2" s="160"/>
      <c r="H2" s="231" t="s">
        <v>227</v>
      </c>
      <c r="I2" s="231"/>
      <c r="J2" s="231"/>
      <c r="K2" s="6"/>
    </row>
    <row r="3" spans="1:11" ht="18.75" x14ac:dyDescent="0.25">
      <c r="A3" s="163"/>
      <c r="B3" s="31"/>
      <c r="C3" s="164"/>
      <c r="D3" s="165"/>
      <c r="E3" s="163"/>
      <c r="F3" s="165"/>
      <c r="G3" s="165"/>
      <c r="H3" s="165"/>
      <c r="I3" s="165"/>
      <c r="J3" s="165"/>
    </row>
    <row r="4" spans="1:11" s="3" customFormat="1" ht="18.75" x14ac:dyDescent="0.25">
      <c r="A4" s="261" t="s">
        <v>151</v>
      </c>
      <c r="B4" s="261"/>
      <c r="C4" s="261"/>
      <c r="D4" s="261"/>
      <c r="E4" s="261"/>
      <c r="F4" s="261"/>
      <c r="G4" s="261"/>
      <c r="H4" s="261"/>
      <c r="I4" s="261"/>
      <c r="J4" s="261"/>
    </row>
    <row r="5" spans="1:11" s="10" customFormat="1" ht="18.75" x14ac:dyDescent="0.3">
      <c r="A5" s="262" t="s">
        <v>418</v>
      </c>
      <c r="B5" s="262"/>
      <c r="C5" s="262"/>
      <c r="D5" s="262"/>
      <c r="E5" s="262"/>
      <c r="F5" s="262"/>
      <c r="G5" s="262"/>
      <c r="H5" s="262"/>
      <c r="I5" s="262"/>
      <c r="J5" s="262"/>
      <c r="K5" s="2"/>
    </row>
    <row r="6" spans="1:11" s="10" customFormat="1" ht="18.75" x14ac:dyDescent="0.25">
      <c r="A6" s="164"/>
      <c r="B6" s="265"/>
      <c r="C6" s="265"/>
      <c r="D6" s="265"/>
      <c r="E6" s="265"/>
      <c r="F6" s="265"/>
      <c r="G6" s="265"/>
      <c r="H6" s="265"/>
      <c r="I6" s="265"/>
      <c r="J6" s="265"/>
      <c r="K6" s="2"/>
    </row>
    <row r="7" spans="1:11" s="3" customFormat="1" ht="18.75" x14ac:dyDescent="0.25">
      <c r="A7" s="31"/>
      <c r="B7" s="31"/>
      <c r="C7" s="31"/>
      <c r="D7" s="163"/>
      <c r="E7" s="163"/>
      <c r="F7" s="163"/>
      <c r="G7" s="163"/>
      <c r="H7" s="163"/>
      <c r="I7" s="163"/>
      <c r="J7" s="163"/>
    </row>
    <row r="8" spans="1:11" s="5" customFormat="1" ht="18.75" x14ac:dyDescent="0.25">
      <c r="A8" s="266" t="s">
        <v>364</v>
      </c>
      <c r="B8" s="266" t="s">
        <v>152</v>
      </c>
      <c r="C8" s="266" t="s">
        <v>153</v>
      </c>
      <c r="D8" s="266" t="s">
        <v>154</v>
      </c>
      <c r="E8" s="266" t="s">
        <v>165</v>
      </c>
      <c r="F8" s="266" t="s">
        <v>155</v>
      </c>
      <c r="G8" s="266"/>
      <c r="H8" s="266"/>
      <c r="I8" s="266"/>
      <c r="J8" s="266"/>
    </row>
    <row r="9" spans="1:11" s="5" customFormat="1" ht="110.25" customHeight="1" x14ac:dyDescent="0.25">
      <c r="A9" s="266"/>
      <c r="B9" s="266"/>
      <c r="C9" s="266"/>
      <c r="D9" s="266"/>
      <c r="E9" s="266"/>
      <c r="F9" s="150" t="s">
        <v>370</v>
      </c>
      <c r="G9" s="150" t="s">
        <v>389</v>
      </c>
      <c r="H9" s="150" t="s">
        <v>390</v>
      </c>
      <c r="I9" s="150" t="s">
        <v>391</v>
      </c>
      <c r="J9" s="150" t="s">
        <v>392</v>
      </c>
    </row>
    <row r="10" spans="1:11" s="5" customFormat="1" ht="18.75" x14ac:dyDescent="0.25">
      <c r="A10" s="150">
        <v>1</v>
      </c>
      <c r="B10" s="150">
        <v>2</v>
      </c>
      <c r="C10" s="150">
        <v>3</v>
      </c>
      <c r="D10" s="150">
        <v>4</v>
      </c>
      <c r="E10" s="150">
        <v>5</v>
      </c>
      <c r="F10" s="150">
        <v>6</v>
      </c>
      <c r="G10" s="150">
        <v>7</v>
      </c>
      <c r="H10" s="150">
        <v>8</v>
      </c>
      <c r="I10" s="150">
        <v>9</v>
      </c>
      <c r="J10" s="150">
        <v>10</v>
      </c>
    </row>
    <row r="11" spans="1:11" s="5" customFormat="1" ht="212.25" customHeight="1" x14ac:dyDescent="0.25">
      <c r="A11" s="258">
        <v>1</v>
      </c>
      <c r="B11" s="258" t="s">
        <v>156</v>
      </c>
      <c r="C11" s="150" t="s">
        <v>157</v>
      </c>
      <c r="D11" s="150" t="s">
        <v>158</v>
      </c>
      <c r="E11" s="166">
        <v>97</v>
      </c>
      <c r="F11" s="166">
        <v>100</v>
      </c>
      <c r="G11" s="166">
        <v>100</v>
      </c>
      <c r="H11" s="166">
        <v>100</v>
      </c>
      <c r="I11" s="166">
        <v>100</v>
      </c>
      <c r="J11" s="166">
        <v>100</v>
      </c>
    </row>
    <row r="12" spans="1:11" s="5" customFormat="1" ht="262.5" x14ac:dyDescent="0.25">
      <c r="A12" s="263"/>
      <c r="B12" s="263"/>
      <c r="C12" s="150" t="s">
        <v>159</v>
      </c>
      <c r="D12" s="150" t="s">
        <v>158</v>
      </c>
      <c r="E12" s="166">
        <v>62</v>
      </c>
      <c r="F12" s="166">
        <v>58.8</v>
      </c>
      <c r="G12" s="166">
        <v>58</v>
      </c>
      <c r="H12" s="166">
        <v>59</v>
      </c>
      <c r="I12" s="166">
        <v>62</v>
      </c>
      <c r="J12" s="166">
        <v>62</v>
      </c>
    </row>
    <row r="13" spans="1:11" s="5" customFormat="1" ht="93.75" x14ac:dyDescent="0.25">
      <c r="A13" s="264"/>
      <c r="B13" s="264"/>
      <c r="C13" s="150" t="s">
        <v>164</v>
      </c>
      <c r="D13" s="150" t="s">
        <v>158</v>
      </c>
      <c r="E13" s="166"/>
      <c r="F13" s="166">
        <v>1</v>
      </c>
      <c r="G13" s="166"/>
      <c r="H13" s="166"/>
      <c r="I13" s="166"/>
      <c r="J13" s="166"/>
    </row>
    <row r="14" spans="1:11" s="5" customFormat="1" ht="150" x14ac:dyDescent="0.25">
      <c r="A14" s="258">
        <v>2</v>
      </c>
      <c r="B14" s="258" t="s">
        <v>160</v>
      </c>
      <c r="C14" s="150" t="s">
        <v>178</v>
      </c>
      <c r="D14" s="150" t="s">
        <v>158</v>
      </c>
      <c r="E14" s="166">
        <v>88</v>
      </c>
      <c r="F14" s="166">
        <v>100</v>
      </c>
      <c r="G14" s="166">
        <v>100</v>
      </c>
      <c r="H14" s="166">
        <v>100</v>
      </c>
      <c r="I14" s="166">
        <v>100</v>
      </c>
      <c r="J14" s="166">
        <v>100</v>
      </c>
    </row>
    <row r="15" spans="1:11" s="3" customFormat="1" ht="187.5" x14ac:dyDescent="0.25">
      <c r="A15" s="259"/>
      <c r="B15" s="260"/>
      <c r="C15" s="150" t="s">
        <v>161</v>
      </c>
      <c r="D15" s="150" t="s">
        <v>158</v>
      </c>
      <c r="E15" s="167">
        <v>80</v>
      </c>
      <c r="F15" s="167">
        <v>100</v>
      </c>
      <c r="G15" s="167">
        <v>25</v>
      </c>
      <c r="H15" s="167">
        <v>50</v>
      </c>
      <c r="I15" s="167">
        <v>75</v>
      </c>
      <c r="J15" s="167">
        <v>100</v>
      </c>
    </row>
    <row r="16" spans="1:11" s="3" customFormat="1" ht="75" x14ac:dyDescent="0.25">
      <c r="A16" s="168">
        <v>3</v>
      </c>
      <c r="B16" s="22" t="s">
        <v>162</v>
      </c>
      <c r="C16" s="22" t="s">
        <v>163</v>
      </c>
      <c r="D16" s="150" t="s">
        <v>158</v>
      </c>
      <c r="E16" s="169">
        <v>100</v>
      </c>
      <c r="F16" s="169">
        <v>100</v>
      </c>
      <c r="G16" s="169">
        <v>100</v>
      </c>
      <c r="H16" s="169">
        <v>100</v>
      </c>
      <c r="I16" s="169">
        <v>100</v>
      </c>
      <c r="J16" s="169">
        <v>100</v>
      </c>
    </row>
    <row r="17" spans="2:3" s="3" customFormat="1" x14ac:dyDescent="0.25">
      <c r="B17" s="5"/>
      <c r="C17" s="5"/>
    </row>
    <row r="18" spans="2:3" s="3" customFormat="1" x14ac:dyDescent="0.25">
      <c r="B18" s="5"/>
      <c r="C18" s="5"/>
    </row>
    <row r="19" spans="2:3" s="3" customFormat="1" x14ac:dyDescent="0.25">
      <c r="B19" s="5"/>
      <c r="C19" s="5"/>
    </row>
  </sheetData>
  <mergeCells count="15">
    <mergeCell ref="A14:A15"/>
    <mergeCell ref="B14:B15"/>
    <mergeCell ref="A1:J1"/>
    <mergeCell ref="H2:J2"/>
    <mergeCell ref="A4:J4"/>
    <mergeCell ref="A5:J5"/>
    <mergeCell ref="A11:A13"/>
    <mergeCell ref="B11:B13"/>
    <mergeCell ref="B6:J6"/>
    <mergeCell ref="A8:A9"/>
    <mergeCell ref="F8:J8"/>
    <mergeCell ref="B8:B9"/>
    <mergeCell ref="C8:C9"/>
    <mergeCell ref="D8:D9"/>
    <mergeCell ref="E8:E9"/>
  </mergeCells>
  <phoneticPr fontId="8" type="noConversion"/>
  <pageMargins left="0.27559055118110237" right="0.23622047244094491" top="0.15748031496062992" bottom="0.19685039370078741" header="0.31496062992125984" footer="0.31496062992125984"/>
  <pageSetup paperSize="9" scale="7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9" zoomScale="80" zoomScaleNormal="80" workbookViewId="0">
      <selection activeCell="B24" sqref="B24:G24"/>
    </sheetView>
  </sheetViews>
  <sheetFormatPr defaultRowHeight="15.75" x14ac:dyDescent="0.25"/>
  <cols>
    <col min="1" max="1" width="26.125" style="10" customWidth="1"/>
    <col min="2" max="2" width="16.125" style="10" customWidth="1"/>
    <col min="3" max="3" width="14.125" style="10" customWidth="1"/>
    <col min="4" max="4" width="14" style="10" customWidth="1"/>
    <col min="5" max="5" width="15" style="10" customWidth="1"/>
    <col min="6" max="6" width="14.375" style="10" customWidth="1"/>
    <col min="7" max="7" width="14.125" style="10" customWidth="1"/>
    <col min="8" max="16384" width="9" style="10"/>
  </cols>
  <sheetData>
    <row r="1" spans="1:12" ht="15.75" customHeight="1" x14ac:dyDescent="0.25">
      <c r="A1" s="8"/>
      <c r="E1" s="230" t="s">
        <v>60</v>
      </c>
      <c r="F1" s="230"/>
      <c r="G1" s="230"/>
    </row>
    <row r="2" spans="1:12" ht="71.25" customHeight="1" x14ac:dyDescent="0.25">
      <c r="A2" s="8"/>
      <c r="E2" s="231" t="s">
        <v>337</v>
      </c>
      <c r="F2" s="232"/>
      <c r="G2" s="232"/>
    </row>
    <row r="3" spans="1:12" ht="21.75" customHeight="1" x14ac:dyDescent="0.25">
      <c r="A3" s="186" t="s">
        <v>461</v>
      </c>
      <c r="B3" s="186"/>
      <c r="C3" s="186"/>
      <c r="D3" s="186"/>
      <c r="E3" s="186"/>
      <c r="F3" s="186"/>
      <c r="G3" s="186"/>
    </row>
    <row r="4" spans="1:12" ht="24.75" customHeight="1" x14ac:dyDescent="0.25">
      <c r="A4" s="185" t="s">
        <v>462</v>
      </c>
      <c r="B4" s="185"/>
      <c r="C4" s="185"/>
      <c r="D4" s="185"/>
      <c r="E4" s="185"/>
      <c r="F4" s="185"/>
      <c r="G4" s="185"/>
      <c r="H4" s="2"/>
      <c r="I4" s="2"/>
      <c r="J4" s="2"/>
      <c r="K4" s="2"/>
      <c r="L4" s="2"/>
    </row>
    <row r="5" spans="1:12" ht="5.25" customHeight="1" x14ac:dyDescent="0.25">
      <c r="A5" s="185"/>
      <c r="B5" s="185"/>
      <c r="C5" s="185"/>
      <c r="D5" s="185"/>
      <c r="E5" s="185"/>
      <c r="F5" s="185"/>
      <c r="G5" s="185"/>
      <c r="H5" s="2"/>
      <c r="I5" s="2"/>
      <c r="J5" s="2"/>
      <c r="K5" s="2"/>
      <c r="L5" s="2"/>
    </row>
    <row r="6" spans="1:12" ht="25.5" customHeight="1" x14ac:dyDescent="0.25">
      <c r="A6" s="188" t="s">
        <v>483</v>
      </c>
      <c r="B6" s="188"/>
      <c r="C6" s="188"/>
      <c r="D6" s="188"/>
      <c r="E6" s="188"/>
      <c r="F6" s="188"/>
      <c r="G6" s="188"/>
    </row>
    <row r="7" spans="1:12" ht="7.5" customHeight="1" thickBot="1" x14ac:dyDescent="0.35">
      <c r="A7" s="17"/>
      <c r="B7" s="15"/>
      <c r="C7" s="15"/>
      <c r="D7" s="15"/>
      <c r="E7" s="15"/>
      <c r="F7" s="15"/>
      <c r="G7" s="15"/>
    </row>
    <row r="8" spans="1:12" ht="42" customHeight="1" x14ac:dyDescent="0.25">
      <c r="A8" s="18" t="s">
        <v>405</v>
      </c>
      <c r="B8" s="217" t="s">
        <v>484</v>
      </c>
      <c r="C8" s="217"/>
      <c r="D8" s="217"/>
      <c r="E8" s="217"/>
      <c r="F8" s="217"/>
      <c r="G8" s="218"/>
    </row>
    <row r="9" spans="1:12" ht="99" customHeight="1" x14ac:dyDescent="0.25">
      <c r="A9" s="19" t="s">
        <v>499</v>
      </c>
      <c r="B9" s="215" t="s">
        <v>463</v>
      </c>
      <c r="C9" s="215"/>
      <c r="D9" s="215"/>
      <c r="E9" s="215"/>
      <c r="F9" s="215"/>
      <c r="G9" s="216"/>
    </row>
    <row r="10" spans="1:12" ht="37.5" customHeight="1" x14ac:dyDescent="0.25">
      <c r="A10" s="221" t="s">
        <v>400</v>
      </c>
      <c r="B10" s="267" t="s">
        <v>493</v>
      </c>
      <c r="C10" s="268"/>
      <c r="D10" s="268"/>
      <c r="E10" s="268"/>
      <c r="F10" s="268"/>
      <c r="G10" s="269"/>
      <c r="H10" s="107"/>
      <c r="I10" s="107"/>
      <c r="J10" s="107"/>
      <c r="K10" s="107"/>
    </row>
    <row r="11" spans="1:12" ht="39.75" customHeight="1" x14ac:dyDescent="0.25">
      <c r="A11" s="221"/>
      <c r="B11" s="267" t="s">
        <v>494</v>
      </c>
      <c r="C11" s="268"/>
      <c r="D11" s="268"/>
      <c r="E11" s="268"/>
      <c r="F11" s="268"/>
      <c r="G11" s="269"/>
      <c r="H11" s="108"/>
      <c r="I11" s="108"/>
      <c r="J11" s="108"/>
      <c r="K11" s="108"/>
    </row>
    <row r="12" spans="1:12" ht="50.25" customHeight="1" x14ac:dyDescent="0.25">
      <c r="A12" s="20" t="s">
        <v>401</v>
      </c>
      <c r="B12" s="215" t="s">
        <v>502</v>
      </c>
      <c r="C12" s="215"/>
      <c r="D12" s="215"/>
      <c r="E12" s="215"/>
      <c r="F12" s="215"/>
      <c r="G12" s="216"/>
    </row>
    <row r="13" spans="1:12" ht="39" customHeight="1" x14ac:dyDescent="0.25">
      <c r="A13" s="20" t="s">
        <v>402</v>
      </c>
      <c r="B13" s="226" t="s">
        <v>384</v>
      </c>
      <c r="C13" s="226"/>
      <c r="D13" s="226"/>
      <c r="E13" s="226"/>
      <c r="F13" s="226"/>
      <c r="G13" s="227"/>
    </row>
    <row r="14" spans="1:12" ht="61.5" customHeight="1" x14ac:dyDescent="0.25">
      <c r="A14" s="19" t="s">
        <v>403</v>
      </c>
      <c r="B14" s="219" t="s">
        <v>406</v>
      </c>
      <c r="C14" s="219"/>
      <c r="D14" s="219"/>
      <c r="E14" s="219"/>
      <c r="F14" s="219"/>
      <c r="G14" s="220"/>
    </row>
    <row r="15" spans="1:12" s="8" customFormat="1" ht="37.5" customHeight="1" x14ac:dyDescent="0.25">
      <c r="A15" s="19"/>
      <c r="B15" s="21" t="s">
        <v>383</v>
      </c>
      <c r="C15" s="22" t="s">
        <v>380</v>
      </c>
      <c r="D15" s="22" t="s">
        <v>385</v>
      </c>
      <c r="E15" s="22" t="s">
        <v>386</v>
      </c>
      <c r="F15" s="22" t="s">
        <v>387</v>
      </c>
      <c r="G15" s="23" t="s">
        <v>388</v>
      </c>
    </row>
    <row r="16" spans="1:12" s="8" customFormat="1" ht="43.5" customHeight="1" x14ac:dyDescent="0.25">
      <c r="A16" s="24" t="s">
        <v>382</v>
      </c>
      <c r="B16" s="25">
        <f>SUM(C16:G16)</f>
        <v>6445491.4000000004</v>
      </c>
      <c r="C16" s="26">
        <f>SUM(C17:C20)</f>
        <v>1262377.2</v>
      </c>
      <c r="D16" s="26">
        <f>SUM(D17:D20)</f>
        <v>1283441.5</v>
      </c>
      <c r="E16" s="26">
        <f>SUM(E17:E20)</f>
        <v>1299890.8999999999</v>
      </c>
      <c r="F16" s="26">
        <f>SUM(F17:F20)</f>
        <v>1299890.8999999999</v>
      </c>
      <c r="G16" s="27">
        <f>SUM(G17:G20)</f>
        <v>1299890.8999999999</v>
      </c>
    </row>
    <row r="17" spans="1:7" s="8" customFormat="1" ht="71.25" customHeight="1" x14ac:dyDescent="0.25">
      <c r="A17" s="28" t="s">
        <v>398</v>
      </c>
      <c r="B17" s="25">
        <f>SUM(C17:G17)</f>
        <v>1219795.3999999999</v>
      </c>
      <c r="C17" s="26">
        <f>'Приложение 1 к Подпрогамме 2'!F46</f>
        <v>214072.19999999998</v>
      </c>
      <c r="D17" s="26">
        <f>'Приложение 1 к Подпрогамме 2'!G46</f>
        <v>238335.5</v>
      </c>
      <c r="E17" s="26">
        <f>'Приложение 1 к Подпрогамме 2'!H46</f>
        <v>255795.9</v>
      </c>
      <c r="F17" s="26">
        <f>'Приложение 1 к Подпрогамме 2'!I46</f>
        <v>255795.9</v>
      </c>
      <c r="G17" s="26">
        <f>'Приложение 1 к Подпрогамме 2'!J46</f>
        <v>255795.9</v>
      </c>
    </row>
    <row r="18" spans="1:7" s="8" customFormat="1" ht="43.5" customHeight="1" x14ac:dyDescent="0.25">
      <c r="A18" s="28" t="s">
        <v>421</v>
      </c>
      <c r="B18" s="25">
        <f>SUM(C18:G18)</f>
        <v>0</v>
      </c>
      <c r="C18" s="26"/>
      <c r="D18" s="26"/>
      <c r="E18" s="26"/>
      <c r="F18" s="26"/>
      <c r="G18" s="27"/>
    </row>
    <row r="19" spans="1:7" s="8" customFormat="1" ht="48.75" customHeight="1" x14ac:dyDescent="0.25">
      <c r="A19" s="28" t="s">
        <v>399</v>
      </c>
      <c r="B19" s="25">
        <f>SUM(C19:G19)</f>
        <v>5225696</v>
      </c>
      <c r="C19" s="26">
        <f>'Приложение 1 к Подпрогамме 2'!F45</f>
        <v>1048305</v>
      </c>
      <c r="D19" s="26">
        <f>'Приложение 1 к Подпрогамме 2'!G45</f>
        <v>1045106</v>
      </c>
      <c r="E19" s="26">
        <f>'Приложение 1 к Подпрогамме 2'!H45</f>
        <v>1044095</v>
      </c>
      <c r="F19" s="26">
        <f>'Приложение 1 к Подпрогамме 2'!I45</f>
        <v>1044095</v>
      </c>
      <c r="G19" s="26">
        <f>'Приложение 1 к Подпрогамме 2'!J45</f>
        <v>1044095</v>
      </c>
    </row>
    <row r="20" spans="1:7" s="8" customFormat="1" ht="60" customHeight="1" x14ac:dyDescent="0.25">
      <c r="A20" s="28" t="s">
        <v>378</v>
      </c>
      <c r="B20" s="25">
        <f>SUM(C20:G20)</f>
        <v>0</v>
      </c>
      <c r="C20" s="26"/>
      <c r="D20" s="26"/>
      <c r="E20" s="26"/>
      <c r="F20" s="26"/>
      <c r="G20" s="27"/>
    </row>
    <row r="21" spans="1:7" ht="72.75" customHeight="1" x14ac:dyDescent="0.25">
      <c r="A21" s="270" t="s">
        <v>404</v>
      </c>
      <c r="B21" s="215" t="s">
        <v>464</v>
      </c>
      <c r="C21" s="215"/>
      <c r="D21" s="215"/>
      <c r="E21" s="215"/>
      <c r="F21" s="215"/>
      <c r="G21" s="216"/>
    </row>
    <row r="22" spans="1:7" ht="57.75" customHeight="1" x14ac:dyDescent="0.25">
      <c r="A22" s="271"/>
      <c r="B22" s="215" t="s">
        <v>465</v>
      </c>
      <c r="C22" s="215"/>
      <c r="D22" s="215"/>
      <c r="E22" s="215"/>
      <c r="F22" s="215"/>
      <c r="G22" s="216"/>
    </row>
    <row r="23" spans="1:7" ht="57.75" customHeight="1" x14ac:dyDescent="0.25">
      <c r="A23" s="109"/>
      <c r="B23" s="272" t="s">
        <v>93</v>
      </c>
      <c r="C23" s="272"/>
      <c r="D23" s="272"/>
      <c r="E23" s="272"/>
      <c r="F23" s="272"/>
      <c r="G23" s="273"/>
    </row>
    <row r="24" spans="1:7" ht="57.75" customHeight="1" x14ac:dyDescent="0.25">
      <c r="A24" s="109"/>
      <c r="B24" s="274" t="s">
        <v>466</v>
      </c>
      <c r="C24" s="274"/>
      <c r="D24" s="274"/>
      <c r="E24" s="274"/>
      <c r="F24" s="274"/>
      <c r="G24" s="275"/>
    </row>
    <row r="25" spans="1:7" ht="40.5" customHeight="1" x14ac:dyDescent="0.25">
      <c r="A25" s="109"/>
      <c r="B25" s="272" t="s">
        <v>211</v>
      </c>
      <c r="C25" s="272"/>
      <c r="D25" s="272"/>
      <c r="E25" s="272"/>
      <c r="F25" s="272"/>
      <c r="G25" s="273"/>
    </row>
    <row r="26" spans="1:7" ht="79.5" customHeight="1" thickBot="1" x14ac:dyDescent="0.3">
      <c r="A26" s="110"/>
      <c r="B26" s="224" t="s">
        <v>334</v>
      </c>
      <c r="C26" s="224"/>
      <c r="D26" s="224"/>
      <c r="E26" s="224"/>
      <c r="F26" s="224"/>
      <c r="G26" s="225"/>
    </row>
  </sheetData>
  <mergeCells count="21">
    <mergeCell ref="B23:G23"/>
    <mergeCell ref="B21:G21"/>
    <mergeCell ref="B13:G13"/>
    <mergeCell ref="B26:G26"/>
    <mergeCell ref="B25:G25"/>
    <mergeCell ref="B24:G24"/>
    <mergeCell ref="E1:G1"/>
    <mergeCell ref="E2:G2"/>
    <mergeCell ref="B9:G9"/>
    <mergeCell ref="A3:G3"/>
    <mergeCell ref="A4:G4"/>
    <mergeCell ref="A5:G5"/>
    <mergeCell ref="A6:G6"/>
    <mergeCell ref="B8:G8"/>
    <mergeCell ref="B12:G12"/>
    <mergeCell ref="B22:G22"/>
    <mergeCell ref="B14:G14"/>
    <mergeCell ref="A10:A11"/>
    <mergeCell ref="B10:G10"/>
    <mergeCell ref="B11:G11"/>
    <mergeCell ref="A21:A22"/>
  </mergeCells>
  <phoneticPr fontId="8" type="noConversion"/>
  <pageMargins left="0.59055118110236227" right="0.15748031496062992" top="0.39370078740157483" bottom="0.39370078740157483" header="0.15748031496062992" footer="0.19685039370078741"/>
  <pageSetup paperSize="9" scale="75" orientation="portrait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opLeftCell="A37" zoomScale="75" zoomScaleNormal="75" workbookViewId="0">
      <selection activeCell="D14" sqref="D14"/>
    </sheetView>
  </sheetViews>
  <sheetFormatPr defaultRowHeight="15.75" x14ac:dyDescent="0.25"/>
  <cols>
    <col min="1" max="1" width="6.75" style="1" customWidth="1"/>
    <col min="2" max="2" width="43.875" style="4" customWidth="1"/>
    <col min="3" max="3" width="18.375" style="1" customWidth="1"/>
    <col min="4" max="4" width="20.5" style="1" customWidth="1"/>
    <col min="5" max="5" width="13.875" style="4" customWidth="1"/>
    <col min="6" max="6" width="14.125" style="4" customWidth="1"/>
    <col min="7" max="7" width="13.875" style="4" customWidth="1"/>
    <col min="8" max="9" width="14.25" style="4" customWidth="1"/>
    <col min="10" max="10" width="14.375" style="4" customWidth="1"/>
    <col min="11" max="11" width="17" style="4" customWidth="1"/>
    <col min="12" max="16384" width="9" style="4"/>
  </cols>
  <sheetData>
    <row r="1" spans="1:14" x14ac:dyDescent="0.25">
      <c r="A1" s="255" t="s">
        <v>362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</row>
    <row r="2" spans="1:14" ht="18.75" customHeight="1" x14ac:dyDescent="0.25">
      <c r="A2" s="39"/>
      <c r="B2" s="2"/>
      <c r="C2" s="2"/>
      <c r="D2" s="2"/>
      <c r="E2" s="2"/>
      <c r="F2" s="231" t="s">
        <v>468</v>
      </c>
      <c r="G2" s="231"/>
      <c r="H2" s="231"/>
      <c r="I2" s="231"/>
      <c r="J2" s="231"/>
      <c r="K2" s="231"/>
    </row>
    <row r="3" spans="1:14" ht="24" customHeight="1" x14ac:dyDescent="0.25">
      <c r="A3" s="31"/>
      <c r="B3" s="33"/>
      <c r="C3" s="33"/>
      <c r="D3" s="33"/>
      <c r="E3" s="33"/>
      <c r="F3" s="74"/>
      <c r="G3" s="74"/>
      <c r="H3" s="74"/>
      <c r="I3" s="74"/>
      <c r="J3" s="74"/>
      <c r="K3" s="74"/>
    </row>
    <row r="4" spans="1:14" s="3" customFormat="1" ht="26.25" customHeight="1" x14ac:dyDescent="0.25">
      <c r="A4" s="277" t="s">
        <v>469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</row>
    <row r="5" spans="1:14" s="10" customFormat="1" ht="20.25" customHeight="1" x14ac:dyDescent="0.3">
      <c r="A5" s="278" t="s">
        <v>453</v>
      </c>
      <c r="B5" s="278"/>
      <c r="C5" s="278"/>
      <c r="D5" s="278"/>
      <c r="E5" s="278"/>
      <c r="F5" s="278"/>
      <c r="G5" s="278"/>
      <c r="H5" s="278"/>
      <c r="I5" s="278"/>
      <c r="J5" s="278"/>
      <c r="K5" s="33"/>
      <c r="L5" s="2"/>
      <c r="M5" s="2"/>
      <c r="N5" s="2"/>
    </row>
    <row r="6" spans="1:14" s="3" customFormat="1" ht="18.75" x14ac:dyDescent="0.25">
      <c r="A6" s="34"/>
      <c r="B6" s="35"/>
      <c r="C6" s="34"/>
      <c r="D6" s="34"/>
      <c r="E6" s="35"/>
      <c r="F6" s="35"/>
      <c r="G6" s="35"/>
      <c r="H6" s="35"/>
      <c r="I6" s="35"/>
      <c r="J6" s="35"/>
      <c r="K6" s="35"/>
    </row>
    <row r="7" spans="1:14" s="3" customFormat="1" ht="35.25" customHeight="1" x14ac:dyDescent="0.25">
      <c r="A7" s="279" t="s">
        <v>364</v>
      </c>
      <c r="B7" s="280" t="s">
        <v>363</v>
      </c>
      <c r="C7" s="280" t="s">
        <v>365</v>
      </c>
      <c r="D7" s="280" t="s">
        <v>407</v>
      </c>
      <c r="E7" s="280" t="s">
        <v>436</v>
      </c>
      <c r="F7" s="266" t="s">
        <v>507</v>
      </c>
      <c r="G7" s="280"/>
      <c r="H7" s="280"/>
      <c r="I7" s="280"/>
      <c r="J7" s="280"/>
      <c r="K7" s="280" t="s">
        <v>409</v>
      </c>
    </row>
    <row r="8" spans="1:14" s="3" customFormat="1" ht="36.75" customHeight="1" x14ac:dyDescent="0.25">
      <c r="A8" s="279"/>
      <c r="B8" s="280"/>
      <c r="C8" s="280"/>
      <c r="D8" s="280"/>
      <c r="E8" s="280"/>
      <c r="F8" s="280"/>
      <c r="G8" s="280"/>
      <c r="H8" s="280"/>
      <c r="I8" s="280"/>
      <c r="J8" s="280"/>
      <c r="K8" s="280"/>
    </row>
    <row r="9" spans="1:14" s="3" customFormat="1" ht="48" customHeight="1" x14ac:dyDescent="0.25">
      <c r="A9" s="279"/>
      <c r="B9" s="280"/>
      <c r="C9" s="280"/>
      <c r="D9" s="280"/>
      <c r="E9" s="280"/>
      <c r="F9" s="37" t="s">
        <v>370</v>
      </c>
      <c r="G9" s="37" t="s">
        <v>389</v>
      </c>
      <c r="H9" s="37" t="s">
        <v>390</v>
      </c>
      <c r="I9" s="37" t="s">
        <v>391</v>
      </c>
      <c r="J9" s="37" t="s">
        <v>392</v>
      </c>
      <c r="K9" s="280"/>
    </row>
    <row r="10" spans="1:14" s="3" customFormat="1" ht="21.75" customHeight="1" x14ac:dyDescent="0.25">
      <c r="A10" s="75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7">
        <v>10</v>
      </c>
      <c r="K10" s="37">
        <v>11</v>
      </c>
    </row>
    <row r="11" spans="1:14" s="3" customFormat="1" ht="34.5" customHeight="1" x14ac:dyDescent="0.25">
      <c r="A11" s="75"/>
      <c r="B11" s="286" t="s">
        <v>435</v>
      </c>
      <c r="C11" s="286"/>
      <c r="D11" s="286"/>
      <c r="E11" s="286"/>
      <c r="F11" s="286"/>
      <c r="G11" s="286"/>
      <c r="H11" s="286"/>
      <c r="I11" s="286"/>
      <c r="J11" s="286"/>
      <c r="K11" s="286"/>
    </row>
    <row r="12" spans="1:14" s="3" customFormat="1" ht="133.5" customHeight="1" x14ac:dyDescent="0.25">
      <c r="A12" s="38" t="s">
        <v>366</v>
      </c>
      <c r="B12" s="80" t="s">
        <v>0</v>
      </c>
      <c r="C12" s="77" t="s">
        <v>397</v>
      </c>
      <c r="D12" s="153" t="s">
        <v>119</v>
      </c>
      <c r="E12" s="121">
        <f t="shared" ref="E12:E27" si="0">SUM(F12:J12)</f>
        <v>10734</v>
      </c>
      <c r="F12" s="121">
        <v>3765</v>
      </c>
      <c r="G12" s="121">
        <v>2529</v>
      </c>
      <c r="H12" s="121">
        <v>1480</v>
      </c>
      <c r="I12" s="121">
        <v>1480</v>
      </c>
      <c r="J12" s="121">
        <v>1480</v>
      </c>
      <c r="K12" s="38" t="s">
        <v>425</v>
      </c>
    </row>
    <row r="13" spans="1:14" s="3" customFormat="1" ht="94.5" customHeight="1" x14ac:dyDescent="0.25">
      <c r="A13" s="79" t="s">
        <v>470</v>
      </c>
      <c r="B13" s="80" t="s">
        <v>1</v>
      </c>
      <c r="C13" s="77" t="s">
        <v>397</v>
      </c>
      <c r="D13" s="153" t="s">
        <v>514</v>
      </c>
      <c r="E13" s="121">
        <f t="shared" si="0"/>
        <v>47090</v>
      </c>
      <c r="F13" s="121">
        <v>9418</v>
      </c>
      <c r="G13" s="121">
        <v>9418</v>
      </c>
      <c r="H13" s="121">
        <v>9418</v>
      </c>
      <c r="I13" s="121">
        <v>9418</v>
      </c>
      <c r="J13" s="121">
        <v>9418</v>
      </c>
      <c r="K13" s="38" t="s">
        <v>425</v>
      </c>
    </row>
    <row r="14" spans="1:14" s="3" customFormat="1" ht="234.75" customHeight="1" x14ac:dyDescent="0.25">
      <c r="A14" s="79" t="s">
        <v>437</v>
      </c>
      <c r="B14" s="81" t="s">
        <v>52</v>
      </c>
      <c r="C14" s="77" t="s">
        <v>397</v>
      </c>
      <c r="D14" s="153" t="s">
        <v>120</v>
      </c>
      <c r="E14" s="121">
        <f t="shared" si="0"/>
        <v>4920290</v>
      </c>
      <c r="F14" s="121">
        <v>984058</v>
      </c>
      <c r="G14" s="121">
        <v>984058</v>
      </c>
      <c r="H14" s="121">
        <v>984058</v>
      </c>
      <c r="I14" s="121">
        <v>984058</v>
      </c>
      <c r="J14" s="121">
        <v>984058</v>
      </c>
      <c r="K14" s="38" t="s">
        <v>425</v>
      </c>
    </row>
    <row r="15" spans="1:14" s="3" customFormat="1" ht="118.5" customHeight="1" x14ac:dyDescent="0.25">
      <c r="A15" s="79" t="s">
        <v>438</v>
      </c>
      <c r="B15" s="80" t="s">
        <v>2</v>
      </c>
      <c r="C15" s="77" t="s">
        <v>397</v>
      </c>
      <c r="D15" s="153"/>
      <c r="E15" s="121">
        <f t="shared" si="0"/>
        <v>3586650</v>
      </c>
      <c r="F15" s="121">
        <v>717330</v>
      </c>
      <c r="G15" s="121">
        <v>717330</v>
      </c>
      <c r="H15" s="121">
        <v>717330</v>
      </c>
      <c r="I15" s="121">
        <v>717330</v>
      </c>
      <c r="J15" s="121">
        <v>717330</v>
      </c>
      <c r="K15" s="38" t="s">
        <v>425</v>
      </c>
    </row>
    <row r="16" spans="1:14" s="3" customFormat="1" ht="81.75" customHeight="1" x14ac:dyDescent="0.25">
      <c r="A16" s="79" t="s">
        <v>439</v>
      </c>
      <c r="B16" s="80" t="s">
        <v>3</v>
      </c>
      <c r="C16" s="77" t="s">
        <v>397</v>
      </c>
      <c r="D16" s="153"/>
      <c r="E16" s="121">
        <f t="shared" si="0"/>
        <v>1176955</v>
      </c>
      <c r="F16" s="121">
        <v>235391</v>
      </c>
      <c r="G16" s="121">
        <v>235391</v>
      </c>
      <c r="H16" s="121">
        <v>235391</v>
      </c>
      <c r="I16" s="121">
        <v>235391</v>
      </c>
      <c r="J16" s="121">
        <v>235391</v>
      </c>
      <c r="K16" s="38" t="s">
        <v>425</v>
      </c>
    </row>
    <row r="17" spans="1:11" s="3" customFormat="1" ht="91.5" customHeight="1" x14ac:dyDescent="0.25">
      <c r="A17" s="79" t="s">
        <v>440</v>
      </c>
      <c r="B17" s="80" t="s">
        <v>471</v>
      </c>
      <c r="C17" s="77" t="s">
        <v>397</v>
      </c>
      <c r="D17" s="153"/>
      <c r="E17" s="121">
        <f t="shared" si="0"/>
        <v>153595</v>
      </c>
      <c r="F17" s="121">
        <v>30719</v>
      </c>
      <c r="G17" s="121">
        <v>30719</v>
      </c>
      <c r="H17" s="121">
        <v>30719</v>
      </c>
      <c r="I17" s="121">
        <v>30719</v>
      </c>
      <c r="J17" s="121">
        <v>30719</v>
      </c>
      <c r="K17" s="38" t="s">
        <v>425</v>
      </c>
    </row>
    <row r="18" spans="1:11" s="3" customFormat="1" ht="115.5" customHeight="1" x14ac:dyDescent="0.25">
      <c r="A18" s="79" t="s">
        <v>441</v>
      </c>
      <c r="B18" s="80" t="s">
        <v>4</v>
      </c>
      <c r="C18" s="77" t="s">
        <v>397</v>
      </c>
      <c r="D18" s="153"/>
      <c r="E18" s="121">
        <f t="shared" si="0"/>
        <v>3090</v>
      </c>
      <c r="F18" s="121">
        <v>618</v>
      </c>
      <c r="G18" s="121">
        <v>618</v>
      </c>
      <c r="H18" s="121">
        <v>618</v>
      </c>
      <c r="I18" s="121">
        <v>618</v>
      </c>
      <c r="J18" s="121">
        <v>618</v>
      </c>
      <c r="K18" s="38" t="s">
        <v>425</v>
      </c>
    </row>
    <row r="19" spans="1:11" s="3" customFormat="1" ht="115.5" customHeight="1" x14ac:dyDescent="0.25">
      <c r="A19" s="79" t="s">
        <v>442</v>
      </c>
      <c r="B19" s="80" t="s">
        <v>145</v>
      </c>
      <c r="C19" s="77" t="s">
        <v>395</v>
      </c>
      <c r="D19" s="153" t="s">
        <v>146</v>
      </c>
      <c r="E19" s="121">
        <f t="shared" si="0"/>
        <v>38</v>
      </c>
      <c r="F19" s="121">
        <v>38</v>
      </c>
      <c r="G19" s="121"/>
      <c r="H19" s="121"/>
      <c r="I19" s="121"/>
      <c r="J19" s="121"/>
      <c r="K19" s="38" t="s">
        <v>425</v>
      </c>
    </row>
    <row r="20" spans="1:11" s="3" customFormat="1" ht="115.5" customHeight="1" x14ac:dyDescent="0.25">
      <c r="A20" s="79" t="s">
        <v>443</v>
      </c>
      <c r="B20" s="80" t="s">
        <v>50</v>
      </c>
      <c r="C20" s="77" t="s">
        <v>395</v>
      </c>
      <c r="D20" s="153" t="s">
        <v>121</v>
      </c>
      <c r="E20" s="121">
        <f t="shared" si="0"/>
        <v>827422.10000000009</v>
      </c>
      <c r="F20" s="121">
        <v>158416.9</v>
      </c>
      <c r="G20" s="121">
        <v>157156</v>
      </c>
      <c r="H20" s="121">
        <v>170616.4</v>
      </c>
      <c r="I20" s="121">
        <v>170616.4</v>
      </c>
      <c r="J20" s="121">
        <v>170616.4</v>
      </c>
      <c r="K20" s="38" t="s">
        <v>425</v>
      </c>
    </row>
    <row r="21" spans="1:11" s="3" customFormat="1" ht="115.5" customHeight="1" x14ac:dyDescent="0.25">
      <c r="A21" s="79" t="s">
        <v>444</v>
      </c>
      <c r="B21" s="80" t="s">
        <v>5</v>
      </c>
      <c r="C21" s="77" t="s">
        <v>395</v>
      </c>
      <c r="D21" s="153" t="s">
        <v>122</v>
      </c>
      <c r="E21" s="121">
        <f t="shared" si="0"/>
        <v>53521.5</v>
      </c>
      <c r="F21" s="121">
        <v>10704.3</v>
      </c>
      <c r="G21" s="121">
        <v>10704.3</v>
      </c>
      <c r="H21" s="121">
        <v>10704.3</v>
      </c>
      <c r="I21" s="121">
        <v>10704.3</v>
      </c>
      <c r="J21" s="121">
        <v>10704.3</v>
      </c>
      <c r="K21" s="38" t="s">
        <v>425</v>
      </c>
    </row>
    <row r="22" spans="1:11" s="3" customFormat="1" ht="141" customHeight="1" x14ac:dyDescent="0.25">
      <c r="A22" s="79" t="s">
        <v>445</v>
      </c>
      <c r="B22" s="80" t="s">
        <v>6</v>
      </c>
      <c r="C22" s="77" t="s">
        <v>397</v>
      </c>
      <c r="D22" s="153" t="s">
        <v>123</v>
      </c>
      <c r="E22" s="121">
        <f t="shared" si="0"/>
        <v>177655</v>
      </c>
      <c r="F22" s="121">
        <v>35531</v>
      </c>
      <c r="G22" s="121">
        <v>35531</v>
      </c>
      <c r="H22" s="121">
        <v>35531</v>
      </c>
      <c r="I22" s="121">
        <v>35531</v>
      </c>
      <c r="J22" s="121">
        <v>35531</v>
      </c>
      <c r="K22" s="38" t="s">
        <v>425</v>
      </c>
    </row>
    <row r="23" spans="1:11" s="3" customFormat="1" ht="116.25" customHeight="1" x14ac:dyDescent="0.25">
      <c r="A23" s="79" t="s">
        <v>446</v>
      </c>
      <c r="B23" s="80" t="s">
        <v>7</v>
      </c>
      <c r="C23" s="77" t="s">
        <v>397</v>
      </c>
      <c r="D23" s="153" t="s">
        <v>103</v>
      </c>
      <c r="E23" s="121">
        <f t="shared" si="0"/>
        <v>4030</v>
      </c>
      <c r="F23" s="121">
        <v>806</v>
      </c>
      <c r="G23" s="121">
        <v>806</v>
      </c>
      <c r="H23" s="121">
        <v>806</v>
      </c>
      <c r="I23" s="121">
        <v>806</v>
      </c>
      <c r="J23" s="121">
        <v>806</v>
      </c>
      <c r="K23" s="38" t="s">
        <v>425</v>
      </c>
    </row>
    <row r="24" spans="1:11" s="3" customFormat="1" ht="125.25" customHeight="1" x14ac:dyDescent="0.25">
      <c r="A24" s="258" t="s">
        <v>447</v>
      </c>
      <c r="B24" s="285" t="s">
        <v>8</v>
      </c>
      <c r="C24" s="77" t="s">
        <v>395</v>
      </c>
      <c r="D24" s="153" t="s">
        <v>125</v>
      </c>
      <c r="E24" s="121">
        <f t="shared" si="0"/>
        <v>37075</v>
      </c>
      <c r="F24" s="121">
        <v>7415</v>
      </c>
      <c r="G24" s="121">
        <v>7415</v>
      </c>
      <c r="H24" s="121">
        <v>7415</v>
      </c>
      <c r="I24" s="121">
        <v>7415</v>
      </c>
      <c r="J24" s="121">
        <v>7415</v>
      </c>
      <c r="K24" s="281" t="s">
        <v>425</v>
      </c>
    </row>
    <row r="25" spans="1:11" s="3" customFormat="1" ht="102" customHeight="1" x14ac:dyDescent="0.25">
      <c r="A25" s="264"/>
      <c r="B25" s="284"/>
      <c r="C25" s="77" t="s">
        <v>397</v>
      </c>
      <c r="D25" s="153" t="s">
        <v>124</v>
      </c>
      <c r="E25" s="121">
        <f t="shared" si="0"/>
        <v>37075</v>
      </c>
      <c r="F25" s="121">
        <v>7415</v>
      </c>
      <c r="G25" s="121">
        <v>7415</v>
      </c>
      <c r="H25" s="121">
        <v>7415</v>
      </c>
      <c r="I25" s="121">
        <v>7415</v>
      </c>
      <c r="J25" s="121">
        <v>7415</v>
      </c>
      <c r="K25" s="264"/>
    </row>
    <row r="26" spans="1:11" s="3" customFormat="1" ht="102" customHeight="1" x14ac:dyDescent="0.25">
      <c r="A26" s="123" t="s">
        <v>485</v>
      </c>
      <c r="B26" s="155" t="s">
        <v>9</v>
      </c>
      <c r="C26" s="77" t="s">
        <v>395</v>
      </c>
      <c r="D26" s="153" t="s">
        <v>104</v>
      </c>
      <c r="E26" s="121">
        <f t="shared" si="0"/>
        <v>18038.5</v>
      </c>
      <c r="F26" s="121">
        <v>3607.7</v>
      </c>
      <c r="G26" s="121">
        <v>3607.7</v>
      </c>
      <c r="H26" s="121">
        <v>3607.7</v>
      </c>
      <c r="I26" s="121">
        <v>3607.7</v>
      </c>
      <c r="J26" s="121">
        <v>3607.7</v>
      </c>
      <c r="K26" s="37" t="s">
        <v>425</v>
      </c>
    </row>
    <row r="27" spans="1:11" s="3" customFormat="1" ht="117" customHeight="1" x14ac:dyDescent="0.25">
      <c r="A27" s="123" t="s">
        <v>486</v>
      </c>
      <c r="B27" s="53" t="s">
        <v>53</v>
      </c>
      <c r="C27" s="45" t="s">
        <v>395</v>
      </c>
      <c r="D27" s="153" t="s">
        <v>126</v>
      </c>
      <c r="E27" s="121">
        <f t="shared" si="0"/>
        <v>278637.77</v>
      </c>
      <c r="F27" s="121">
        <f>32435.8-38-0.03</f>
        <v>32397.77</v>
      </c>
      <c r="G27" s="121">
        <v>58560</v>
      </c>
      <c r="H27" s="121">
        <v>62560</v>
      </c>
      <c r="I27" s="121">
        <v>62560</v>
      </c>
      <c r="J27" s="121">
        <v>62560</v>
      </c>
      <c r="K27" s="37" t="s">
        <v>425</v>
      </c>
    </row>
    <row r="28" spans="1:11" s="3" customFormat="1" ht="105" customHeight="1" x14ac:dyDescent="0.25">
      <c r="A28" s="276" t="s">
        <v>497</v>
      </c>
      <c r="B28" s="283" t="s">
        <v>10</v>
      </c>
      <c r="C28" s="77" t="s">
        <v>395</v>
      </c>
      <c r="D28" s="153" t="s">
        <v>106</v>
      </c>
      <c r="E28" s="121">
        <f t="shared" ref="E28:E34" si="1">SUM(F28:J28)</f>
        <v>100</v>
      </c>
      <c r="F28" s="121">
        <v>100</v>
      </c>
      <c r="G28" s="121">
        <v>0</v>
      </c>
      <c r="H28" s="121">
        <v>0</v>
      </c>
      <c r="I28" s="121">
        <v>0</v>
      </c>
      <c r="J28" s="121">
        <v>0</v>
      </c>
      <c r="K28" s="281" t="s">
        <v>425</v>
      </c>
    </row>
    <row r="29" spans="1:11" s="3" customFormat="1" ht="87.75" customHeight="1" x14ac:dyDescent="0.25">
      <c r="A29" s="264"/>
      <c r="B29" s="284"/>
      <c r="C29" s="77" t="s">
        <v>397</v>
      </c>
      <c r="D29" s="153"/>
      <c r="E29" s="121">
        <f t="shared" si="1"/>
        <v>0</v>
      </c>
      <c r="F29" s="121">
        <v>0</v>
      </c>
      <c r="G29" s="121">
        <v>0</v>
      </c>
      <c r="H29" s="121">
        <v>0</v>
      </c>
      <c r="I29" s="121">
        <v>0</v>
      </c>
      <c r="J29" s="121">
        <v>0</v>
      </c>
      <c r="K29" s="282"/>
    </row>
    <row r="30" spans="1:11" s="3" customFormat="1" ht="102.75" customHeight="1" x14ac:dyDescent="0.25">
      <c r="A30" s="276" t="s">
        <v>12</v>
      </c>
      <c r="B30" s="283" t="s">
        <v>11</v>
      </c>
      <c r="C30" s="77" t="s">
        <v>395</v>
      </c>
      <c r="D30" s="153" t="s">
        <v>105</v>
      </c>
      <c r="E30" s="121">
        <f t="shared" si="1"/>
        <v>100</v>
      </c>
      <c r="F30" s="121">
        <v>100</v>
      </c>
      <c r="G30" s="121">
        <v>0</v>
      </c>
      <c r="H30" s="121">
        <v>0</v>
      </c>
      <c r="I30" s="121">
        <v>0</v>
      </c>
      <c r="J30" s="121">
        <v>0</v>
      </c>
      <c r="K30" s="281" t="s">
        <v>425</v>
      </c>
    </row>
    <row r="31" spans="1:11" s="3" customFormat="1" ht="84.75" customHeight="1" x14ac:dyDescent="0.25">
      <c r="A31" s="264"/>
      <c r="B31" s="284"/>
      <c r="C31" s="77" t="s">
        <v>397</v>
      </c>
      <c r="D31" s="154"/>
      <c r="E31" s="121">
        <f t="shared" si="1"/>
        <v>0</v>
      </c>
      <c r="F31" s="121">
        <v>0</v>
      </c>
      <c r="G31" s="121">
        <v>0</v>
      </c>
      <c r="H31" s="121">
        <v>0</v>
      </c>
      <c r="I31" s="121">
        <v>0</v>
      </c>
      <c r="J31" s="121">
        <v>0</v>
      </c>
      <c r="K31" s="282"/>
    </row>
    <row r="32" spans="1:11" s="3" customFormat="1" ht="108.75" customHeight="1" x14ac:dyDescent="0.25">
      <c r="A32" s="276" t="s">
        <v>14</v>
      </c>
      <c r="B32" s="285" t="s">
        <v>13</v>
      </c>
      <c r="C32" s="77" t="s">
        <v>395</v>
      </c>
      <c r="D32" s="153" t="s">
        <v>107</v>
      </c>
      <c r="E32" s="121">
        <f t="shared" si="1"/>
        <v>400</v>
      </c>
      <c r="F32" s="121">
        <v>400</v>
      </c>
      <c r="G32" s="121">
        <v>0</v>
      </c>
      <c r="H32" s="121">
        <v>0</v>
      </c>
      <c r="I32" s="121">
        <v>0</v>
      </c>
      <c r="J32" s="121">
        <v>0</v>
      </c>
      <c r="K32" s="281" t="s">
        <v>425</v>
      </c>
    </row>
    <row r="33" spans="1:11" s="3" customFormat="1" ht="93.75" customHeight="1" x14ac:dyDescent="0.25">
      <c r="A33" s="264"/>
      <c r="B33" s="284"/>
      <c r="C33" s="77" t="s">
        <v>397</v>
      </c>
      <c r="D33" s="153" t="s">
        <v>108</v>
      </c>
      <c r="E33" s="121">
        <f t="shared" si="1"/>
        <v>2000</v>
      </c>
      <c r="F33" s="121">
        <v>2000</v>
      </c>
      <c r="G33" s="121">
        <v>0</v>
      </c>
      <c r="H33" s="121">
        <v>0</v>
      </c>
      <c r="I33" s="121">
        <v>0</v>
      </c>
      <c r="J33" s="121">
        <v>0</v>
      </c>
      <c r="K33" s="282"/>
    </row>
    <row r="34" spans="1:11" s="3" customFormat="1" ht="93.75" customHeight="1" x14ac:dyDescent="0.25">
      <c r="A34" s="117" t="s">
        <v>147</v>
      </c>
      <c r="B34" s="155" t="s">
        <v>504</v>
      </c>
      <c r="C34" s="77" t="s">
        <v>397</v>
      </c>
      <c r="D34" s="153" t="s">
        <v>127</v>
      </c>
      <c r="E34" s="121">
        <f t="shared" si="1"/>
        <v>23672</v>
      </c>
      <c r="F34" s="121">
        <v>4682</v>
      </c>
      <c r="G34" s="121">
        <v>4719</v>
      </c>
      <c r="H34" s="121">
        <v>4757</v>
      </c>
      <c r="I34" s="121">
        <v>4757</v>
      </c>
      <c r="J34" s="121">
        <v>4757</v>
      </c>
      <c r="K34" s="149" t="s">
        <v>91</v>
      </c>
    </row>
    <row r="35" spans="1:11" s="11" customFormat="1" ht="48" customHeight="1" x14ac:dyDescent="0.25">
      <c r="A35" s="83"/>
      <c r="B35" s="287" t="s">
        <v>368</v>
      </c>
      <c r="C35" s="287"/>
      <c r="D35" s="84"/>
      <c r="E35" s="120">
        <f t="shared" ref="E35:J35" si="2">SUM(E36:E37)</f>
        <v>6437878.8700000001</v>
      </c>
      <c r="F35" s="120">
        <f t="shared" si="2"/>
        <v>1260854.67</v>
      </c>
      <c r="G35" s="120">
        <f t="shared" si="2"/>
        <v>1281919</v>
      </c>
      <c r="H35" s="120">
        <f t="shared" si="2"/>
        <v>1298368.3999999999</v>
      </c>
      <c r="I35" s="120">
        <f t="shared" si="2"/>
        <v>1298368.3999999999</v>
      </c>
      <c r="J35" s="120">
        <f t="shared" si="2"/>
        <v>1298368.3999999999</v>
      </c>
      <c r="K35" s="84"/>
    </row>
    <row r="36" spans="1:11" s="11" customFormat="1" ht="53.25" customHeight="1" x14ac:dyDescent="0.25">
      <c r="A36" s="83"/>
      <c r="B36" s="85" t="s">
        <v>397</v>
      </c>
      <c r="C36" s="86"/>
      <c r="D36" s="84"/>
      <c r="E36" s="121">
        <f>SUM(F36:J36)</f>
        <v>5222546</v>
      </c>
      <c r="F36" s="121">
        <f>F12+F13+F14+F22+F23+F25+F33+F34</f>
        <v>1047675</v>
      </c>
      <c r="G36" s="121">
        <f>G12+G13+G14+G22+G23+G25+G33+G34</f>
        <v>1044476</v>
      </c>
      <c r="H36" s="121">
        <f>H12+H13+H14+H22+H23+H25+H33+H34</f>
        <v>1043465</v>
      </c>
      <c r="I36" s="121">
        <f>I12+I13+I14+I22+I23+I25+I33+I34</f>
        <v>1043465</v>
      </c>
      <c r="J36" s="121">
        <f>J12+J13+J14+J22+J23+J25+J33+J34</f>
        <v>1043465</v>
      </c>
      <c r="K36" s="84"/>
    </row>
    <row r="37" spans="1:11" s="11" customFormat="1" ht="59.25" customHeight="1" x14ac:dyDescent="0.25">
      <c r="A37" s="83"/>
      <c r="B37" s="85" t="s">
        <v>410</v>
      </c>
      <c r="C37" s="85"/>
      <c r="D37" s="84"/>
      <c r="E37" s="121">
        <f>SUM(F37:J37)</f>
        <v>1215332.8699999999</v>
      </c>
      <c r="F37" s="121">
        <f>F20+F24+F27+F28+F30+F32+F21+F26+F19</f>
        <v>213179.66999999998</v>
      </c>
      <c r="G37" s="121">
        <f>G20+G24+G27+G28+G30+G32+G21+G26+G19</f>
        <v>237443</v>
      </c>
      <c r="H37" s="121">
        <f>H20+H24+H27+H28+H30+H32+H21+H26+H19</f>
        <v>254903.4</v>
      </c>
      <c r="I37" s="121">
        <f>I20+I24+I27+I28+I30+I32+I21+I26+I19</f>
        <v>254903.4</v>
      </c>
      <c r="J37" s="121">
        <f>J20+J24+J27+J28+J30+J32+J21+J26+J19</f>
        <v>254903.4</v>
      </c>
      <c r="K37" s="84"/>
    </row>
    <row r="38" spans="1:11" s="13" customFormat="1" ht="50.25" customHeight="1" x14ac:dyDescent="0.25">
      <c r="A38" s="87"/>
      <c r="B38" s="245" t="s">
        <v>487</v>
      </c>
      <c r="C38" s="246"/>
      <c r="D38" s="246"/>
      <c r="E38" s="246"/>
      <c r="F38" s="246"/>
      <c r="G38" s="246"/>
      <c r="H38" s="246"/>
      <c r="I38" s="246"/>
      <c r="J38" s="246"/>
      <c r="K38" s="247"/>
    </row>
    <row r="39" spans="1:11" s="13" customFormat="1" ht="102" customHeight="1" x14ac:dyDescent="0.25">
      <c r="A39" s="288" t="s">
        <v>367</v>
      </c>
      <c r="B39" s="248" t="s">
        <v>54</v>
      </c>
      <c r="C39" s="77" t="s">
        <v>395</v>
      </c>
      <c r="D39" s="153" t="s">
        <v>128</v>
      </c>
      <c r="E39" s="121">
        <f>SUM(F39:J39)</f>
        <v>4462.53</v>
      </c>
      <c r="F39" s="121">
        <f>892.5+0.03</f>
        <v>892.53</v>
      </c>
      <c r="G39" s="121">
        <v>892.5</v>
      </c>
      <c r="H39" s="121">
        <v>892.5</v>
      </c>
      <c r="I39" s="121">
        <v>892.5</v>
      </c>
      <c r="J39" s="121">
        <v>892.5</v>
      </c>
      <c r="K39" s="281" t="s">
        <v>425</v>
      </c>
    </row>
    <row r="40" spans="1:11" s="13" customFormat="1" ht="78" customHeight="1" x14ac:dyDescent="0.25">
      <c r="A40" s="264"/>
      <c r="B40" s="249"/>
      <c r="C40" s="77" t="s">
        <v>397</v>
      </c>
      <c r="D40" s="153" t="s">
        <v>129</v>
      </c>
      <c r="E40" s="121">
        <f>SUM(F40:J40)</f>
        <v>3150</v>
      </c>
      <c r="F40" s="121">
        <v>630</v>
      </c>
      <c r="G40" s="121">
        <v>630</v>
      </c>
      <c r="H40" s="121">
        <v>630</v>
      </c>
      <c r="I40" s="121">
        <v>630</v>
      </c>
      <c r="J40" s="121">
        <v>630</v>
      </c>
      <c r="K40" s="264"/>
    </row>
    <row r="41" spans="1:11" s="13" customFormat="1" ht="35.25" customHeight="1" x14ac:dyDescent="0.25">
      <c r="A41" s="83"/>
      <c r="B41" s="287" t="s">
        <v>369</v>
      </c>
      <c r="C41" s="287"/>
      <c r="D41" s="84"/>
      <c r="E41" s="120">
        <f t="shared" ref="E41:J41" si="3">SUM(E39:E40)</f>
        <v>7612.53</v>
      </c>
      <c r="F41" s="120">
        <f t="shared" si="3"/>
        <v>1522.53</v>
      </c>
      <c r="G41" s="120">
        <f t="shared" si="3"/>
        <v>1522.5</v>
      </c>
      <c r="H41" s="120">
        <f t="shared" si="3"/>
        <v>1522.5</v>
      </c>
      <c r="I41" s="120">
        <f t="shared" si="3"/>
        <v>1522.5</v>
      </c>
      <c r="J41" s="120">
        <f t="shared" si="3"/>
        <v>1522.5</v>
      </c>
      <c r="K41" s="84"/>
    </row>
    <row r="42" spans="1:11" s="13" customFormat="1" ht="33" customHeight="1" x14ac:dyDescent="0.25">
      <c r="A42" s="83"/>
      <c r="B42" s="85" t="s">
        <v>397</v>
      </c>
      <c r="C42" s="86"/>
      <c r="D42" s="84"/>
      <c r="E42" s="121">
        <f>SUM(F42:J42)</f>
        <v>3150</v>
      </c>
      <c r="F42" s="121">
        <f>F40</f>
        <v>630</v>
      </c>
      <c r="G42" s="121">
        <f>G40</f>
        <v>630</v>
      </c>
      <c r="H42" s="121">
        <f>H40</f>
        <v>630</v>
      </c>
      <c r="I42" s="121">
        <f>I40</f>
        <v>630</v>
      </c>
      <c r="J42" s="121">
        <f>J40</f>
        <v>630</v>
      </c>
      <c r="K42" s="84"/>
    </row>
    <row r="43" spans="1:11" s="13" customFormat="1" ht="39" customHeight="1" x14ac:dyDescent="0.25">
      <c r="A43" s="83"/>
      <c r="B43" s="85" t="s">
        <v>410</v>
      </c>
      <c r="C43" s="85"/>
      <c r="D43" s="84"/>
      <c r="E43" s="121">
        <f>SUM(F43:J43)</f>
        <v>4462.53</v>
      </c>
      <c r="F43" s="121">
        <f>F39</f>
        <v>892.53</v>
      </c>
      <c r="G43" s="121">
        <f>G39</f>
        <v>892.5</v>
      </c>
      <c r="H43" s="121">
        <f>H39</f>
        <v>892.5</v>
      </c>
      <c r="I43" s="121">
        <f>I39</f>
        <v>892.5</v>
      </c>
      <c r="J43" s="121">
        <f>J39</f>
        <v>892.5</v>
      </c>
      <c r="K43" s="84"/>
    </row>
    <row r="44" spans="1:11" s="13" customFormat="1" ht="26.45" customHeight="1" x14ac:dyDescent="0.25">
      <c r="A44" s="87"/>
      <c r="B44" s="88" t="s">
        <v>472</v>
      </c>
      <c r="C44" s="89"/>
      <c r="D44" s="90"/>
      <c r="E44" s="118">
        <f t="shared" ref="E44:J46" si="4">E35+E41</f>
        <v>6445491.4000000004</v>
      </c>
      <c r="F44" s="118">
        <f t="shared" si="4"/>
        <v>1262377.2</v>
      </c>
      <c r="G44" s="118">
        <f t="shared" si="4"/>
        <v>1283441.5</v>
      </c>
      <c r="H44" s="118">
        <f t="shared" si="4"/>
        <v>1299890.8999999999</v>
      </c>
      <c r="I44" s="118">
        <f t="shared" si="4"/>
        <v>1299890.8999999999</v>
      </c>
      <c r="J44" s="118">
        <f t="shared" si="4"/>
        <v>1299890.8999999999</v>
      </c>
      <c r="K44" s="92"/>
    </row>
    <row r="45" spans="1:11" s="11" customFormat="1" ht="26.45" customHeight="1" x14ac:dyDescent="0.25">
      <c r="A45" s="84"/>
      <c r="B45" s="85" t="s">
        <v>397</v>
      </c>
      <c r="C45" s="86"/>
      <c r="D45" s="84"/>
      <c r="E45" s="119">
        <f t="shared" si="4"/>
        <v>5225696</v>
      </c>
      <c r="F45" s="119">
        <f t="shared" si="4"/>
        <v>1048305</v>
      </c>
      <c r="G45" s="119">
        <f t="shared" si="4"/>
        <v>1045106</v>
      </c>
      <c r="H45" s="119">
        <f t="shared" si="4"/>
        <v>1044095</v>
      </c>
      <c r="I45" s="119">
        <f t="shared" si="4"/>
        <v>1044095</v>
      </c>
      <c r="J45" s="119">
        <f t="shared" si="4"/>
        <v>1044095</v>
      </c>
      <c r="K45" s="84"/>
    </row>
    <row r="46" spans="1:11" s="11" customFormat="1" ht="43.5" customHeight="1" x14ac:dyDescent="0.25">
      <c r="A46" s="84"/>
      <c r="B46" s="85" t="s">
        <v>410</v>
      </c>
      <c r="C46" s="85"/>
      <c r="D46" s="84"/>
      <c r="E46" s="119">
        <f t="shared" si="4"/>
        <v>1219795.3999999999</v>
      </c>
      <c r="F46" s="119">
        <f t="shared" si="4"/>
        <v>214072.19999999998</v>
      </c>
      <c r="G46" s="119">
        <f t="shared" si="4"/>
        <v>238335.5</v>
      </c>
      <c r="H46" s="119">
        <f t="shared" si="4"/>
        <v>255795.9</v>
      </c>
      <c r="I46" s="119">
        <f t="shared" si="4"/>
        <v>255795.9</v>
      </c>
      <c r="J46" s="119">
        <f t="shared" si="4"/>
        <v>255795.9</v>
      </c>
      <c r="K46" s="84"/>
    </row>
    <row r="47" spans="1:11" s="13" customFormat="1" x14ac:dyDescent="0.25">
      <c r="A47" s="12"/>
      <c r="C47" s="12"/>
      <c r="D47" s="12"/>
    </row>
    <row r="48" spans="1:11" s="3" customFormat="1" x14ac:dyDescent="0.25">
      <c r="A48" s="5"/>
      <c r="C48" s="5"/>
      <c r="D48" s="5"/>
    </row>
    <row r="49" spans="1:4" s="3" customFormat="1" x14ac:dyDescent="0.25">
      <c r="A49" s="5"/>
      <c r="C49" s="5"/>
      <c r="D49" s="5"/>
    </row>
    <row r="50" spans="1:4" s="3" customFormat="1" x14ac:dyDescent="0.25">
      <c r="A50" s="5"/>
      <c r="C50" s="5"/>
      <c r="D50" s="5"/>
    </row>
    <row r="51" spans="1:4" s="3" customFormat="1" x14ac:dyDescent="0.25">
      <c r="A51" s="5"/>
      <c r="C51" s="5"/>
      <c r="D51" s="5"/>
    </row>
    <row r="52" spans="1:4" s="3" customFormat="1" x14ac:dyDescent="0.25">
      <c r="A52" s="5"/>
      <c r="C52" s="5"/>
      <c r="D52" s="5"/>
    </row>
    <row r="53" spans="1:4" s="3" customFormat="1" x14ac:dyDescent="0.25">
      <c r="A53" s="5"/>
      <c r="C53" s="5"/>
      <c r="D53" s="5"/>
    </row>
    <row r="54" spans="1:4" s="3" customFormat="1" x14ac:dyDescent="0.25">
      <c r="A54" s="5"/>
      <c r="C54" s="5"/>
      <c r="D54" s="5"/>
    </row>
    <row r="55" spans="1:4" s="3" customFormat="1" x14ac:dyDescent="0.25">
      <c r="A55" s="5"/>
      <c r="C55" s="5"/>
      <c r="D55" s="5"/>
    </row>
    <row r="56" spans="1:4" s="3" customFormat="1" x14ac:dyDescent="0.25">
      <c r="A56" s="5"/>
      <c r="C56" s="5"/>
      <c r="D56" s="5"/>
    </row>
    <row r="57" spans="1:4" s="3" customFormat="1" x14ac:dyDescent="0.25">
      <c r="A57" s="5"/>
      <c r="C57" s="5"/>
      <c r="D57" s="5"/>
    </row>
    <row r="58" spans="1:4" s="3" customFormat="1" x14ac:dyDescent="0.25">
      <c r="A58" s="5"/>
      <c r="C58" s="5"/>
      <c r="D58" s="5"/>
    </row>
  </sheetData>
  <mergeCells count="30">
    <mergeCell ref="B41:C41"/>
    <mergeCell ref="B35:C35"/>
    <mergeCell ref="A39:A40"/>
    <mergeCell ref="B39:B40"/>
    <mergeCell ref="B38:K38"/>
    <mergeCell ref="K39:K40"/>
    <mergeCell ref="A1:K1"/>
    <mergeCell ref="A32:A33"/>
    <mergeCell ref="A24:A25"/>
    <mergeCell ref="K28:K29"/>
    <mergeCell ref="K30:K31"/>
    <mergeCell ref="B30:B31"/>
    <mergeCell ref="B24:B25"/>
    <mergeCell ref="B28:B29"/>
    <mergeCell ref="K24:K25"/>
    <mergeCell ref="K32:K33"/>
    <mergeCell ref="B32:B33"/>
    <mergeCell ref="F2:K2"/>
    <mergeCell ref="C7:C9"/>
    <mergeCell ref="E7:E9"/>
    <mergeCell ref="B11:K11"/>
    <mergeCell ref="D7:D9"/>
    <mergeCell ref="A30:A31"/>
    <mergeCell ref="A28:A29"/>
    <mergeCell ref="A4:K4"/>
    <mergeCell ref="A5:J5"/>
    <mergeCell ref="A7:A9"/>
    <mergeCell ref="K7:K9"/>
    <mergeCell ref="B7:B9"/>
    <mergeCell ref="F7:J8"/>
  </mergeCells>
  <phoneticPr fontId="8" type="noConversion"/>
  <pageMargins left="0.31496062992125984" right="0.19685039370078741" top="0.15748031496062992" bottom="0.27559055118110237" header="0.31496062992125984" footer="0.31496062992125984"/>
  <pageSetup paperSize="9" scale="70" orientation="landscape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opLeftCell="A13" zoomScale="75" zoomScaleNormal="75" workbookViewId="0">
      <selection activeCell="B31" sqref="B31"/>
    </sheetView>
  </sheetViews>
  <sheetFormatPr defaultRowHeight="15.75" x14ac:dyDescent="0.25"/>
  <cols>
    <col min="1" max="1" width="5" style="1" customWidth="1"/>
    <col min="2" max="2" width="65.25" style="4" customWidth="1"/>
    <col min="3" max="3" width="18.125" style="4" customWidth="1"/>
    <col min="4" max="4" width="17" style="4" customWidth="1"/>
    <col min="5" max="16384" width="9" style="4"/>
  </cols>
  <sheetData>
    <row r="1" spans="1:4" x14ac:dyDescent="0.25">
      <c r="A1" s="129"/>
      <c r="B1" s="129"/>
      <c r="C1" s="255" t="s">
        <v>226</v>
      </c>
      <c r="D1" s="256"/>
    </row>
    <row r="2" spans="1:4" ht="18.75" customHeight="1" x14ac:dyDescent="0.25">
      <c r="A2" s="39"/>
      <c r="B2" s="2"/>
      <c r="C2" s="255" t="s">
        <v>228</v>
      </c>
      <c r="D2" s="256"/>
    </row>
    <row r="3" spans="1:4" ht="17.25" customHeight="1" x14ac:dyDescent="0.25">
      <c r="B3" s="185" t="s">
        <v>58</v>
      </c>
      <c r="C3" s="257"/>
      <c r="D3" s="257"/>
    </row>
    <row r="4" spans="1:4" ht="42.75" customHeight="1" x14ac:dyDescent="0.25">
      <c r="B4" s="257"/>
      <c r="C4" s="257"/>
      <c r="D4" s="257"/>
    </row>
    <row r="5" spans="1:4" s="3" customFormat="1" ht="18.75" x14ac:dyDescent="0.25">
      <c r="A5" s="14"/>
      <c r="B5" s="42"/>
      <c r="C5" s="42"/>
      <c r="D5" s="42"/>
    </row>
    <row r="6" spans="1:4" s="3" customFormat="1" ht="35.25" customHeight="1" x14ac:dyDescent="0.25">
      <c r="A6" s="254" t="s">
        <v>364</v>
      </c>
      <c r="B6" s="226" t="s">
        <v>222</v>
      </c>
      <c r="C6" s="226" t="s">
        <v>225</v>
      </c>
      <c r="D6" s="226" t="s">
        <v>224</v>
      </c>
    </row>
    <row r="7" spans="1:4" s="3" customFormat="1" ht="36.75" customHeight="1" x14ac:dyDescent="0.25">
      <c r="A7" s="254"/>
      <c r="B7" s="226"/>
      <c r="C7" s="226"/>
      <c r="D7" s="226"/>
    </row>
    <row r="8" spans="1:4" s="3" customFormat="1" ht="37.5" customHeight="1" x14ac:dyDescent="0.25">
      <c r="A8" s="254"/>
      <c r="B8" s="226"/>
      <c r="C8" s="226"/>
      <c r="D8" s="226"/>
    </row>
    <row r="9" spans="1:4" s="3" customFormat="1" ht="21.75" customHeight="1" x14ac:dyDescent="0.25">
      <c r="A9" s="43">
        <v>1</v>
      </c>
      <c r="B9" s="22">
        <v>2</v>
      </c>
      <c r="C9" s="22">
        <v>3</v>
      </c>
      <c r="D9" s="22">
        <v>4</v>
      </c>
    </row>
    <row r="10" spans="1:4" s="13" customFormat="1" ht="37.5" x14ac:dyDescent="0.25">
      <c r="A10" s="132">
        <v>1</v>
      </c>
      <c r="B10" s="133" t="s">
        <v>231</v>
      </c>
      <c r="C10" s="134">
        <v>452</v>
      </c>
      <c r="D10" s="22" t="s">
        <v>425</v>
      </c>
    </row>
    <row r="11" spans="1:4" s="13" customFormat="1" ht="37.5" x14ac:dyDescent="0.25">
      <c r="A11" s="132">
        <v>2</v>
      </c>
      <c r="B11" s="48" t="s">
        <v>232</v>
      </c>
      <c r="C11" s="134">
        <f>2000+366.07</f>
        <v>2366.0700000000002</v>
      </c>
      <c r="D11" s="22" t="s">
        <v>425</v>
      </c>
    </row>
    <row r="12" spans="1:4" s="13" customFormat="1" ht="37.5" x14ac:dyDescent="0.25">
      <c r="A12" s="132">
        <v>3</v>
      </c>
      <c r="B12" s="48" t="s">
        <v>233</v>
      </c>
      <c r="C12" s="134">
        <v>892.1</v>
      </c>
      <c r="D12" s="22" t="s">
        <v>425</v>
      </c>
    </row>
    <row r="13" spans="1:4" s="13" customFormat="1" ht="37.5" x14ac:dyDescent="0.25">
      <c r="A13" s="132">
        <v>4</v>
      </c>
      <c r="B13" s="48" t="s">
        <v>234</v>
      </c>
      <c r="C13" s="135">
        <v>2200</v>
      </c>
      <c r="D13" s="22" t="s">
        <v>425</v>
      </c>
    </row>
    <row r="14" spans="1:4" s="13" customFormat="1" ht="37.5" x14ac:dyDescent="0.25">
      <c r="A14" s="132">
        <v>5</v>
      </c>
      <c r="B14" s="48" t="s">
        <v>235</v>
      </c>
      <c r="C14" s="135">
        <v>478.5</v>
      </c>
      <c r="D14" s="22" t="s">
        <v>425</v>
      </c>
    </row>
    <row r="15" spans="1:4" s="13" customFormat="1" ht="37.5" x14ac:dyDescent="0.25">
      <c r="A15" s="132">
        <v>6</v>
      </c>
      <c r="B15" s="48" t="s">
        <v>236</v>
      </c>
      <c r="C15" s="135">
        <v>728</v>
      </c>
      <c r="D15" s="22" t="s">
        <v>425</v>
      </c>
    </row>
    <row r="16" spans="1:4" s="13" customFormat="1" ht="37.5" x14ac:dyDescent="0.25">
      <c r="A16" s="132">
        <v>7</v>
      </c>
      <c r="B16" s="48" t="s">
        <v>237</v>
      </c>
      <c r="C16" s="135">
        <v>2036.6</v>
      </c>
      <c r="D16" s="22" t="s">
        <v>425</v>
      </c>
    </row>
    <row r="17" spans="1:4" s="13" customFormat="1" ht="37.5" x14ac:dyDescent="0.25">
      <c r="A17" s="132">
        <v>8</v>
      </c>
      <c r="B17" s="48" t="s">
        <v>238</v>
      </c>
      <c r="C17" s="135">
        <v>1045</v>
      </c>
      <c r="D17" s="22" t="s">
        <v>425</v>
      </c>
    </row>
    <row r="18" spans="1:4" s="13" customFormat="1" ht="37.5" x14ac:dyDescent="0.25">
      <c r="A18" s="132">
        <v>9</v>
      </c>
      <c r="B18" s="48" t="s">
        <v>239</v>
      </c>
      <c r="C18" s="135">
        <v>600</v>
      </c>
      <c r="D18" s="22" t="s">
        <v>425</v>
      </c>
    </row>
    <row r="19" spans="1:4" s="13" customFormat="1" ht="37.5" x14ac:dyDescent="0.25">
      <c r="A19" s="132">
        <v>10</v>
      </c>
      <c r="B19" s="48" t="s">
        <v>240</v>
      </c>
      <c r="C19" s="135">
        <v>1627.46</v>
      </c>
      <c r="D19" s="22" t="s">
        <v>425</v>
      </c>
    </row>
    <row r="20" spans="1:4" s="13" customFormat="1" ht="37.5" x14ac:dyDescent="0.25">
      <c r="A20" s="132">
        <v>11</v>
      </c>
      <c r="B20" s="48" t="s">
        <v>241</v>
      </c>
      <c r="C20" s="135">
        <v>5000</v>
      </c>
      <c r="D20" s="22" t="s">
        <v>425</v>
      </c>
    </row>
    <row r="21" spans="1:4" s="13" customFormat="1" ht="37.5" x14ac:dyDescent="0.25">
      <c r="A21" s="132">
        <v>12</v>
      </c>
      <c r="B21" s="48" t="s">
        <v>242</v>
      </c>
      <c r="C21" s="135">
        <v>42.4</v>
      </c>
      <c r="D21" s="22" t="s">
        <v>425</v>
      </c>
    </row>
    <row r="22" spans="1:4" s="13" customFormat="1" ht="37.5" x14ac:dyDescent="0.25">
      <c r="A22" s="132">
        <v>13</v>
      </c>
      <c r="B22" s="48" t="s">
        <v>243</v>
      </c>
      <c r="C22" s="135">
        <v>561.33000000000004</v>
      </c>
      <c r="D22" s="22" t="s">
        <v>425</v>
      </c>
    </row>
    <row r="23" spans="1:4" s="13" customFormat="1" ht="37.5" x14ac:dyDescent="0.25">
      <c r="A23" s="132">
        <v>14</v>
      </c>
      <c r="B23" s="48" t="s">
        <v>148</v>
      </c>
      <c r="C23" s="135">
        <v>1697.5</v>
      </c>
      <c r="D23" s="22" t="s">
        <v>425</v>
      </c>
    </row>
    <row r="24" spans="1:4" s="13" customFormat="1" ht="37.5" x14ac:dyDescent="0.25">
      <c r="A24" s="132">
        <v>15</v>
      </c>
      <c r="B24" s="48" t="s">
        <v>244</v>
      </c>
      <c r="C24" s="135">
        <v>1900</v>
      </c>
      <c r="D24" s="22" t="s">
        <v>425</v>
      </c>
    </row>
    <row r="25" spans="1:4" s="13" customFormat="1" ht="37.5" x14ac:dyDescent="0.25">
      <c r="A25" s="132">
        <v>16</v>
      </c>
      <c r="B25" s="48" t="s">
        <v>245</v>
      </c>
      <c r="C25" s="135">
        <v>3705.7</v>
      </c>
      <c r="D25" s="22" t="s">
        <v>425</v>
      </c>
    </row>
    <row r="26" spans="1:4" s="13" customFormat="1" ht="37.5" x14ac:dyDescent="0.25">
      <c r="A26" s="132">
        <v>17</v>
      </c>
      <c r="B26" s="48" t="s">
        <v>194</v>
      </c>
      <c r="C26" s="135">
        <v>1000</v>
      </c>
      <c r="D26" s="22" t="s">
        <v>425</v>
      </c>
    </row>
    <row r="27" spans="1:4" s="13" customFormat="1" ht="37.5" x14ac:dyDescent="0.25">
      <c r="A27" s="132">
        <v>18</v>
      </c>
      <c r="B27" s="48" t="s">
        <v>246</v>
      </c>
      <c r="C27" s="135">
        <v>1000</v>
      </c>
      <c r="D27" s="22" t="s">
        <v>425</v>
      </c>
    </row>
    <row r="28" spans="1:4" s="13" customFormat="1" ht="37.5" x14ac:dyDescent="0.25">
      <c r="A28" s="132">
        <v>19</v>
      </c>
      <c r="B28" s="48" t="s">
        <v>247</v>
      </c>
      <c r="C28" s="135">
        <v>1047</v>
      </c>
      <c r="D28" s="22" t="s">
        <v>425</v>
      </c>
    </row>
    <row r="29" spans="1:4" s="11" customFormat="1" ht="75" x14ac:dyDescent="0.25">
      <c r="A29" s="132">
        <v>20</v>
      </c>
      <c r="B29" s="48" t="s">
        <v>508</v>
      </c>
      <c r="C29" s="136">
        <v>688.3</v>
      </c>
      <c r="D29" s="22" t="s">
        <v>425</v>
      </c>
    </row>
    <row r="30" spans="1:4" s="11" customFormat="1" ht="37.5" x14ac:dyDescent="0.25">
      <c r="A30" s="132">
        <v>21</v>
      </c>
      <c r="B30" s="133" t="s">
        <v>195</v>
      </c>
      <c r="C30" s="136">
        <v>48</v>
      </c>
      <c r="D30" s="22" t="s">
        <v>425</v>
      </c>
    </row>
    <row r="31" spans="1:4" s="11" customFormat="1" ht="37.5" x14ac:dyDescent="0.25">
      <c r="A31" s="132">
        <v>22</v>
      </c>
      <c r="B31" s="48" t="s">
        <v>196</v>
      </c>
      <c r="C31" s="136">
        <v>107.9</v>
      </c>
      <c r="D31" s="22" t="s">
        <v>425</v>
      </c>
    </row>
    <row r="32" spans="1:4" s="11" customFormat="1" ht="37.5" x14ac:dyDescent="0.25">
      <c r="A32" s="132">
        <v>23</v>
      </c>
      <c r="B32" s="48" t="s">
        <v>197</v>
      </c>
      <c r="C32" s="136">
        <v>21.5</v>
      </c>
      <c r="D32" s="22" t="s">
        <v>425</v>
      </c>
    </row>
    <row r="33" spans="1:4" s="11" customFormat="1" ht="37.5" x14ac:dyDescent="0.25">
      <c r="A33" s="132">
        <v>24</v>
      </c>
      <c r="B33" s="48" t="s">
        <v>206</v>
      </c>
      <c r="C33" s="136">
        <v>115</v>
      </c>
      <c r="D33" s="22" t="s">
        <v>425</v>
      </c>
    </row>
    <row r="34" spans="1:4" s="11" customFormat="1" ht="37.5" x14ac:dyDescent="0.25">
      <c r="A34" s="132">
        <v>25</v>
      </c>
      <c r="B34" s="48" t="s">
        <v>198</v>
      </c>
      <c r="C34" s="136">
        <v>500</v>
      </c>
      <c r="D34" s="22" t="s">
        <v>425</v>
      </c>
    </row>
    <row r="35" spans="1:4" s="11" customFormat="1" ht="37.5" x14ac:dyDescent="0.25">
      <c r="A35" s="132">
        <v>26</v>
      </c>
      <c r="B35" s="48" t="s">
        <v>207</v>
      </c>
      <c r="C35" s="136">
        <v>34.299999999999997</v>
      </c>
      <c r="D35" s="22" t="s">
        <v>425</v>
      </c>
    </row>
    <row r="36" spans="1:4" ht="37.5" x14ac:dyDescent="0.25">
      <c r="A36" s="132">
        <v>27</v>
      </c>
      <c r="B36" s="48" t="s">
        <v>249</v>
      </c>
      <c r="C36" s="136">
        <v>150</v>
      </c>
      <c r="D36" s="22" t="s">
        <v>425</v>
      </c>
    </row>
    <row r="37" spans="1:4" ht="37.5" x14ac:dyDescent="0.25">
      <c r="A37" s="132">
        <v>28</v>
      </c>
      <c r="B37" s="48" t="s">
        <v>250</v>
      </c>
      <c r="C37" s="136">
        <v>150</v>
      </c>
      <c r="D37" s="22" t="s">
        <v>425</v>
      </c>
    </row>
    <row r="38" spans="1:4" ht="37.5" x14ac:dyDescent="0.25">
      <c r="A38" s="132">
        <v>29</v>
      </c>
      <c r="B38" s="48" t="s">
        <v>251</v>
      </c>
      <c r="C38" s="136">
        <v>85.51</v>
      </c>
      <c r="D38" s="22" t="s">
        <v>425</v>
      </c>
    </row>
    <row r="39" spans="1:4" ht="37.5" x14ac:dyDescent="0.25">
      <c r="A39" s="132">
        <v>30</v>
      </c>
      <c r="B39" s="48" t="s">
        <v>199</v>
      </c>
      <c r="C39" s="135">
        <v>17.600000000000001</v>
      </c>
      <c r="D39" s="22" t="s">
        <v>425</v>
      </c>
    </row>
    <row r="40" spans="1:4" ht="18.75" x14ac:dyDescent="0.25">
      <c r="A40" s="132"/>
      <c r="B40" s="48" t="s">
        <v>252</v>
      </c>
      <c r="C40" s="136">
        <f>SUM(C10:C39)</f>
        <v>30297.77</v>
      </c>
      <c r="D40" s="136"/>
    </row>
  </sheetData>
  <mergeCells count="7">
    <mergeCell ref="C1:D1"/>
    <mergeCell ref="C2:D2"/>
    <mergeCell ref="B3:D4"/>
    <mergeCell ref="A6:A8"/>
    <mergeCell ref="B6:B8"/>
    <mergeCell ref="C6:C8"/>
    <mergeCell ref="D6:D8"/>
  </mergeCells>
  <phoneticPr fontId="8" type="noConversion"/>
  <pageMargins left="0.7" right="0.7" top="0.18" bottom="0.17" header="0.3" footer="0.3"/>
  <pageSetup paperSize="9" scale="7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9</vt:i4>
      </vt:variant>
    </vt:vector>
  </HeadingPairs>
  <TitlesOfParts>
    <vt:vector size="30" baseType="lpstr">
      <vt:lpstr>ПАСПОРТ Программы </vt:lpstr>
      <vt:lpstr>ПАСПОРТ Подпрограммы 1</vt:lpstr>
      <vt:lpstr>Приложение 1 к Подпрограмме 1</vt:lpstr>
      <vt:lpstr>Приложение 1.1. к Пп1</vt:lpstr>
      <vt:lpstr>Приложение 1.2. к Пп1</vt:lpstr>
      <vt:lpstr>Приложение 2 к Подпрограмме 1</vt:lpstr>
      <vt:lpstr>ПАСПОРТ Подпрограммы 2</vt:lpstr>
      <vt:lpstr>Приложение 1 к Подпрогамме 2</vt:lpstr>
      <vt:lpstr>Приложение 1.1. к Пп2</vt:lpstr>
      <vt:lpstr>Приложение 1.2 к Пп2</vt:lpstr>
      <vt:lpstr>Приложение 2 к Подпрограмме 2</vt:lpstr>
      <vt:lpstr>ПАСПОРТ Подпрограммы 3</vt:lpstr>
      <vt:lpstr>Приложение 1 к Подпрограмме 3</vt:lpstr>
      <vt:lpstr>Приложение 1.1 к пп3</vt:lpstr>
      <vt:lpstr>Приложение 1.2 к пп3</vt:lpstr>
      <vt:lpstr>Приложение 1.3 к пп3</vt:lpstr>
      <vt:lpstr>Приложение 1.4 к пп3</vt:lpstr>
      <vt:lpstr>Приложение 2 к Подпрограмме 3</vt:lpstr>
      <vt:lpstr>ПАСПОРТ Подпрограммы 4</vt:lpstr>
      <vt:lpstr>Приложение 1 к Подпрограмме 4</vt:lpstr>
      <vt:lpstr>Приложение 1.1 к пп4</vt:lpstr>
      <vt:lpstr>'Приложение 1 к Подпрогамме 2'!Заголовки_для_печати</vt:lpstr>
      <vt:lpstr>'Приложение 1 к Подпрограмме 1'!Заголовки_для_печати</vt:lpstr>
      <vt:lpstr>'Приложение 1 к Подпрограмме 3'!Заголовки_для_печати</vt:lpstr>
      <vt:lpstr>'Приложение 1 к Подпрограмме 4'!Заголовки_для_печати</vt:lpstr>
      <vt:lpstr>'Приложение 1.1. к Пп1'!Заголовки_для_печати</vt:lpstr>
      <vt:lpstr>'Приложение 2 к Подпрограмме 1'!Заголовки_для_печати</vt:lpstr>
      <vt:lpstr>'Приложение 2 к Подпрограмме 2'!Заголовки_для_печати</vt:lpstr>
      <vt:lpstr>'Приложение 2 к Подпрограмме 3'!Заголовки_для_печати</vt:lpstr>
      <vt:lpstr>'Приложение 1.2 к пп3'!Область_печати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psa</cp:lastModifiedBy>
  <cp:lastPrinted>2015-04-08T05:57:07Z</cp:lastPrinted>
  <dcterms:created xsi:type="dcterms:W3CDTF">2013-12-25T08:48:35Z</dcterms:created>
  <dcterms:modified xsi:type="dcterms:W3CDTF">2015-04-10T05:48:19Z</dcterms:modified>
</cp:coreProperties>
</file>