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52511" refMode="R1C1"/>
</workbook>
</file>

<file path=xl/calcChain.xml><?xml version="1.0" encoding="utf-8"?>
<calcChain xmlns="http://schemas.openxmlformats.org/spreadsheetml/2006/main">
  <c r="E21" i="1" l="1"/>
  <c r="E20" i="1"/>
  <c r="D19" i="1"/>
  <c r="C19" i="1"/>
  <c r="B19" i="1" s="1"/>
  <c r="E18" i="1"/>
  <c r="B18" i="1"/>
  <c r="E17" i="1"/>
  <c r="B17" i="1"/>
  <c r="D16" i="1"/>
  <c r="C16" i="1"/>
  <c r="E16" i="1" s="1"/>
  <c r="D15" i="1"/>
  <c r="C15" i="1"/>
  <c r="E15" i="1" s="1"/>
  <c r="B15" i="1"/>
  <c r="D14" i="1"/>
  <c r="C14" i="1"/>
  <c r="E14" i="1" s="1"/>
  <c r="E13" i="1"/>
  <c r="D13" i="1"/>
  <c r="C13" i="1"/>
  <c r="D12" i="1"/>
  <c r="E12" i="1" s="1"/>
  <c r="C12" i="1"/>
  <c r="B12" i="1"/>
  <c r="D11" i="1"/>
  <c r="E11" i="1" s="1"/>
  <c r="C11" i="1"/>
  <c r="D10" i="1"/>
  <c r="C10" i="1"/>
  <c r="E10" i="1" s="1"/>
  <c r="D9" i="1"/>
  <c r="C9" i="1"/>
  <c r="E9" i="1" s="1"/>
  <c r="B9" i="1"/>
  <c r="D8" i="1"/>
  <c r="C8" i="1"/>
  <c r="E8" i="1" s="1"/>
  <c r="B8" i="1"/>
  <c r="D7" i="1"/>
  <c r="C7" i="1"/>
  <c r="E7" i="1" s="1"/>
  <c r="E5" i="1"/>
  <c r="D5" i="1"/>
  <c r="C5" i="1"/>
  <c r="B5" i="1"/>
  <c r="E4" i="1"/>
  <c r="C4" i="1"/>
  <c r="B4" i="1"/>
</calcChain>
</file>

<file path=xl/comments1.xml><?xml version="1.0" encoding="utf-8"?>
<comments xmlns="http://schemas.openxmlformats.org/spreadsheetml/2006/main">
  <authors>
    <author>Автор</author>
  </authors>
  <commentList>
    <comment ref="D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 есог</t>
        </r>
      </text>
    </comment>
    <comment ref="B5" authorId="0" shapeId="0">
      <text>
        <r>
          <rPr>
            <sz val="9"/>
            <color indexed="81"/>
            <rFont val="Tahoma"/>
            <family val="2"/>
            <charset val="204"/>
          </rPr>
          <t>Разделы С D E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Раздел А</t>
        </r>
      </text>
    </comment>
  </commentList>
</comments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<sst xmlns="http://schemas.openxmlformats.org/spreadsheetml/2006/main" count="28" uniqueCount="25">
  <si>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2015 г.</t>
  </si>
  <si>
    <t xml:space="preserve"> </t>
  </si>
  <si>
    <t>Наименование</t>
  </si>
  <si>
    <t>декабрь</t>
  </si>
  <si>
    <t>январь-декабрь 2015 г</t>
  </si>
  <si>
    <t>январь-декабрь 2014 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</si>
  <si>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</si>
  <si>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</si>
  <si>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промышленным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</si>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</sst>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Continuous" vertical="center" wrapText="1"/>
    </xf>
    <xf numFmtId="17" fontId="4" fillId="0" borderId="1" xfId="0" applyNumberFormat="1" applyFont="1" applyBorder="1" applyAlignment="1">
      <alignment horizontal="centerContinuous" vertical="center" wrapText="1"/>
    </xf>
    <xf numFmtId="0" fontId="3" fillId="0" borderId="1" xfId="0" applyFont="1" applyBorder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5" fillId="2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wrapText="1"/>
    </xf>
    <xf numFmtId="165" fontId="5" fillId="2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1\&#1087;-1%20&#1076;&#1077;&#1082;&#1072;&#1073;&#1088;&#1100;\&#1087;-1(&#1088;&#1072;&#1079;&#1076;&#1077;&#1083;&#1099;%201-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1\&#1087;-1%20&#1076;&#1077;&#1082;&#1072;&#1073;&#1088;&#1100;\&#1087;-1(&#1088;&#1072;&#1079;&#1076;&#1077;&#1083;%20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4%20&#1075;&#1086;&#1076;\&#1055;-1\&#1055;-1%20&#1076;&#1077;&#1082;&#1072;&#1073;&#1088;&#1100;\&#1087;-1(&#1088;&#1072;&#1079;&#1076;&#1077;&#1083;%205)%20&#1079;&#1072;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4%20&#1075;&#1086;&#1076;\&#1055;-1\&#1055;-1%20&#1076;&#1077;&#1082;&#1072;&#1073;&#1088;&#1100;\&#1087;-1(&#1088;&#1072;&#1079;&#1076;&#1077;&#1083;%2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4\&#1087;-4&#1044;&#1077;&#1082;&#1072;&#1073;&#1088;&#110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4%20&#1075;&#1086;&#1076;\&#1055;-1\&#1055;-1%20&#1076;&#1077;&#1082;&#1072;&#1073;&#1088;&#1100;\&#1087;-1(&#1088;&#1072;&#1079;&#1076;&#1077;&#1083;&#1099;%201-4)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90;&#1095;&#1077;&#1090;&#1099;%20&#1057;&#1069;&#1056;\&#1057;&#1069;&#1056;%20&#1077;&#1078;&#1077;&#1084;&#1077;&#1089;&#1103;&#1095;&#1085;&#1099;&#1081;%20&#1086;&#1090;&#1095;&#1077;&#1090;&#1099;%20&#1076;&#1083;&#1103;%20&#1089;&#1072;&#1081;&#1090;&#1072;\&#1057;&#1069;&#1056;%202015%20&#1075;&#1086;&#1076;\&#1103;&#1085;&#1074;&#1072;&#1088;&#1100;-&#1076;&#1077;&#1082;&#1072;&#1073;&#1088;&#110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5%20&#1075;&#1086;&#1076;\&#1055;-3\&#1055;-3(&#1088;&#1072;&#1079;&#1076;&#1077;&#1083;&#1099;%201-3)%20&#1076;&#1077;&#1082;&#1072;&#1073;&#1088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3-05_кварт"/>
      <sheetName val="Стр_06_мес"/>
      <sheetName val="Стр_07_мес"/>
      <sheetName val="Стр_08_мес"/>
      <sheetName val="Стр_09_мес"/>
      <sheetName val="Стр_10_мес"/>
      <sheetName val="Стр_11_мес"/>
      <sheetName val="Стр_12_мес"/>
      <sheetName val="Стр_13-20_мес"/>
      <sheetName val="Стр_21_мес"/>
      <sheetName val="Стр_22_мес"/>
      <sheetName val="Стр_23_мес"/>
      <sheetName val="Стр_24_мес"/>
      <sheetName val="Стр_25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/>
      <sheetData sheetId="1"/>
      <sheetData sheetId="2"/>
      <sheetData sheetId="3"/>
      <sheetData sheetId="4"/>
      <sheetData sheetId="5">
        <row r="60">
          <cell r="J60">
            <v>4643736.3</v>
          </cell>
          <cell r="L60">
            <v>44353746.100000001</v>
          </cell>
        </row>
        <row r="64">
          <cell r="J64">
            <v>2958751.1</v>
          </cell>
          <cell r="L64">
            <v>31048845</v>
          </cell>
          <cell r="N64">
            <v>25514879</v>
          </cell>
        </row>
        <row r="91">
          <cell r="J91">
            <v>209269.3</v>
          </cell>
          <cell r="L91">
            <v>1316293.8999999999</v>
          </cell>
          <cell r="N91">
            <v>1259915.7</v>
          </cell>
        </row>
        <row r="162">
          <cell r="J162">
            <v>25.4</v>
          </cell>
          <cell r="L162">
            <v>1366.5</v>
          </cell>
          <cell r="N162">
            <v>5696.5</v>
          </cell>
        </row>
        <row r="165">
          <cell r="J165">
            <v>30440</v>
          </cell>
          <cell r="L165">
            <v>217453.8</v>
          </cell>
          <cell r="N165">
            <v>220106.7</v>
          </cell>
        </row>
        <row r="181">
          <cell r="J181">
            <v>12012</v>
          </cell>
          <cell r="L181">
            <v>179286</v>
          </cell>
          <cell r="N181">
            <v>186338.9</v>
          </cell>
        </row>
        <row r="203">
          <cell r="L203">
            <v>258605</v>
          </cell>
          <cell r="N203">
            <v>231585</v>
          </cell>
        </row>
        <row r="207">
          <cell r="J207">
            <v>131368.29999999999</v>
          </cell>
          <cell r="L207">
            <v>1874805</v>
          </cell>
          <cell r="N207">
            <v>2281958.2999999998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9">
          <cell r="J59">
            <v>1136909.7</v>
          </cell>
          <cell r="L59">
            <v>11529961.4</v>
          </cell>
          <cell r="N59">
            <v>8098837.8000000007</v>
          </cell>
        </row>
      </sheetData>
      <sheetData sheetId="18"/>
      <sheetData sheetId="19"/>
      <sheetData sheetId="20"/>
      <sheetData sheetId="21"/>
      <sheetData sheetId="22"/>
      <sheetData sheetId="23">
        <row r="53">
          <cell r="L53">
            <v>3130546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Пакетная обработка"/>
      <sheetName val="Стр_50_1_мес"/>
      <sheetName val="Стр_50_2_мес"/>
      <sheetName val="Стр_70_мес"/>
      <sheetName val="Стр_80_мес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J61">
            <v>12256</v>
          </cell>
        </row>
        <row r="62">
          <cell r="K62">
            <v>623</v>
          </cell>
        </row>
        <row r="64">
          <cell r="J64">
            <v>1244</v>
          </cell>
        </row>
        <row r="65">
          <cell r="K65">
            <v>0</v>
          </cell>
        </row>
        <row r="77">
          <cell r="J77">
            <v>22001</v>
          </cell>
        </row>
        <row r="78">
          <cell r="K78">
            <v>1904</v>
          </cell>
        </row>
        <row r="89">
          <cell r="J89">
            <v>20031</v>
          </cell>
        </row>
        <row r="111">
          <cell r="J111">
            <v>28.05</v>
          </cell>
        </row>
        <row r="113">
          <cell r="J113">
            <v>99.79</v>
          </cell>
        </row>
        <row r="122">
          <cell r="J122">
            <v>43.21</v>
          </cell>
        </row>
        <row r="156">
          <cell r="J156">
            <v>923.54</v>
          </cell>
        </row>
        <row r="161">
          <cell r="J161">
            <v>27.5</v>
          </cell>
          <cell r="K161">
            <v>2.33</v>
          </cell>
        </row>
        <row r="164">
          <cell r="J164">
            <v>0.14399999999999999</v>
          </cell>
        </row>
        <row r="165">
          <cell r="K165">
            <v>0</v>
          </cell>
        </row>
        <row r="167">
          <cell r="J167">
            <v>3.09</v>
          </cell>
          <cell r="K167">
            <v>0.1</v>
          </cell>
        </row>
        <row r="179">
          <cell r="J179">
            <v>37.4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50_1_мес"/>
      <sheetName val="Стр_50_2_мес"/>
      <sheetName val="Стр_70_мес"/>
      <sheetName val="Стр_80_мес"/>
    </sheetNames>
    <sheetDataSet>
      <sheetData sheetId="0"/>
      <sheetData sheetId="1"/>
      <sheetData sheetId="2"/>
      <sheetData sheetId="3"/>
      <sheetData sheetId="4"/>
      <sheetData sheetId="5">
        <row r="111">
          <cell r="J111">
            <v>13.06</v>
          </cell>
        </row>
        <row r="114">
          <cell r="J114">
            <v>47.63</v>
          </cell>
        </row>
        <row r="122">
          <cell r="J122">
            <v>20.75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50_1_мес"/>
      <sheetName val="Стр_50_2_мес"/>
      <sheetName val="Стр_70_мес"/>
      <sheetName val="Стр_80_мес"/>
    </sheetNames>
    <sheetDataSet>
      <sheetData sheetId="0"/>
      <sheetData sheetId="1"/>
      <sheetData sheetId="2"/>
      <sheetData sheetId="3"/>
      <sheetData sheetId="4"/>
      <sheetData sheetId="5">
        <row r="61">
          <cell r="J61">
            <v>16737</v>
          </cell>
        </row>
        <row r="64">
          <cell r="J64">
            <v>877</v>
          </cell>
        </row>
        <row r="78">
          <cell r="J78">
            <v>26401</v>
          </cell>
        </row>
        <row r="89">
          <cell r="J89">
            <v>20628</v>
          </cell>
        </row>
        <row r="149">
          <cell r="J149">
            <v>1161.08</v>
          </cell>
        </row>
        <row r="155">
          <cell r="J155">
            <v>27.28</v>
          </cell>
        </row>
        <row r="158">
          <cell r="J158">
            <v>0.24199999999999999</v>
          </cell>
        </row>
        <row r="161">
          <cell r="J161">
            <v>5.4</v>
          </cell>
        </row>
        <row r="173">
          <cell r="J173">
            <v>55.78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Гр_1_7_мес"/>
      <sheetName val="Стр_01_Гр_2_8_мес"/>
      <sheetName val="Стр_01_Гр_3_9_мес"/>
      <sheetName val="Стр_01_Гр_4_10_мес"/>
      <sheetName val="Стр_02_Гр_1_2_7_8_мес"/>
      <sheetName val="Стр_02_Гр_3_4_9_10_мес"/>
      <sheetName val="Стр_01_Гр_5_6_11_кварт"/>
      <sheetName val="Стр_02_Гр_5_6_11_кварт"/>
      <sheetName val="Стр_12-18_год"/>
    </sheetNames>
    <sheetDataSet>
      <sheetData sheetId="0"/>
      <sheetData sheetId="1"/>
      <sheetData sheetId="2"/>
      <sheetData sheetId="3"/>
      <sheetData sheetId="4"/>
      <sheetData sheetId="5">
        <row r="70">
          <cell r="V70">
            <v>34756.103675020699</v>
          </cell>
          <cell r="W70">
            <v>33253.687687402133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3-05_кварт"/>
      <sheetName val="Стр_06_мес"/>
      <sheetName val="Стр_07_мес"/>
      <sheetName val="Стр_08_мес"/>
      <sheetName val="Стр_09_мес"/>
      <sheetName val="Стр_10_мес"/>
      <sheetName val="Стр_11_мес"/>
      <sheetName val="Стр_12_мес"/>
      <sheetName val="Стр_13-20_мес"/>
      <sheetName val="Стр_21_мес"/>
      <sheetName val="Стр_22_мес"/>
      <sheetName val="Стр_23_мес"/>
      <sheetName val="Стр_24_мес"/>
      <sheetName val="Стр_25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3">
          <cell r="L53">
            <v>2826070.5</v>
          </cell>
        </row>
      </sheetData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C17">
            <v>35074</v>
          </cell>
        </row>
        <row r="18">
          <cell r="C18">
            <v>35074</v>
          </cell>
        </row>
        <row r="19">
          <cell r="C19">
            <v>756.38099999999997</v>
          </cell>
        </row>
      </sheetData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-02_мес"/>
      <sheetName val="Стр_03_05-07_12_29_мес"/>
      <sheetName val="Стр_08-11_кварт"/>
      <sheetName val="Стр_13_25_28_мес"/>
      <sheetName val="Стр_15-20_мес"/>
      <sheetName val="Стр_21-24_кварт"/>
      <sheetName val="Стр_26-27_мес"/>
      <sheetName val="Стр_30-35_кварт"/>
      <sheetName val="Стр_36_год"/>
      <sheetName val="Стр_37-40_50_кварт"/>
      <sheetName val="Стр_41-49_кварт"/>
    </sheetNames>
    <sheetDataSet>
      <sheetData sheetId="0"/>
      <sheetData sheetId="1"/>
      <sheetData sheetId="2"/>
      <sheetData sheetId="3"/>
      <sheetData sheetId="4"/>
      <sheetData sheetId="5">
        <row r="57">
          <cell r="J57">
            <v>2654647</v>
          </cell>
          <cell r="K57">
            <v>-686064</v>
          </cell>
          <cell r="L57">
            <v>1460381</v>
          </cell>
          <cell r="M57">
            <v>-1212445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sqref="A1:XFD1048576"/>
    </sheetView>
  </sheetViews>
  <sheetFormatPr defaultColWidth="9.140625" defaultRowHeight="15" x14ac:dyDescent="0.25"/>
  <cols>
    <col min="1" max="1" width="42.7109375" style="2" customWidth="1"/>
    <col min="2" max="2" width="11.5703125" style="2" customWidth="1"/>
    <col min="3" max="3" width="11.85546875" style="2" customWidth="1"/>
    <col min="4" max="4" width="12.140625" style="2" customWidth="1"/>
    <col min="5" max="5" width="13.5703125" style="2" customWidth="1"/>
    <col min="6" max="16384" width="9.140625" style="2"/>
  </cols>
  <sheetData>
    <row r="1" spans="1:6" ht="38.25" customHeight="1" x14ac:dyDescent="0.25">
      <c r="A1" s="1" t="s">
        <v>0</v>
      </c>
      <c r="B1" s="1"/>
      <c r="C1" s="1"/>
      <c r="D1" s="1"/>
      <c r="E1" s="1"/>
    </row>
    <row r="2" spans="1:6" x14ac:dyDescent="0.25">
      <c r="A2" s="3" t="s">
        <v>1</v>
      </c>
      <c r="B2" s="3"/>
      <c r="C2" s="3"/>
      <c r="D2" s="3"/>
      <c r="E2" s="3"/>
    </row>
    <row r="3" spans="1:6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6" ht="60" x14ac:dyDescent="0.25">
      <c r="A4" s="6" t="s">
        <v>7</v>
      </c>
      <c r="B4" s="7">
        <f>[1]Стр_01_мес!$J$60/1000</f>
        <v>4643.7362999999996</v>
      </c>
      <c r="C4" s="8">
        <f>[1]Стр_01_мес!$L$60/1000</f>
        <v>44353.746100000004</v>
      </c>
      <c r="D4" s="8">
        <v>39492.19</v>
      </c>
      <c r="E4" s="9">
        <f>C4/D4*100</f>
        <v>112.3101709477241</v>
      </c>
    </row>
    <row r="5" spans="1:6" ht="45" x14ac:dyDescent="0.25">
      <c r="A5" s="6" t="s">
        <v>8</v>
      </c>
      <c r="B5" s="7">
        <f>([1]Стр_01_мес!$J$64+[1]Стр_01_мес!$J$91+[1]Стр_01_мес!$J$162+[1]Стр_01_мес!$J$165+[1]Стр_01_мес!$J$181+[1]Стр_01_мес!$J$207)/1000</f>
        <v>3341.8660999999997</v>
      </c>
      <c r="C5" s="8">
        <f>([1]Стр_01_мес!$L$64+[1]Стр_01_мес!$L$91+[1]Стр_01_мес!$L$162+[1]Стр_01_мес!$L$165+[1]Стр_01_мес!$L$181+[1]Стр_01_мес!$L$207)/1000</f>
        <v>34638.050200000005</v>
      </c>
      <c r="D5" s="8">
        <f>([1]Стр_01_мес!$N$64+[1]Стр_01_мес!$N$91+[1]Стр_01_мес!$N$162+[1]Стр_01_мес!$N$165+[1]Стр_01_мес!$N$181+[1]Стр_01_мес!$N$207)/1000</f>
        <v>29468.895099999998</v>
      </c>
      <c r="E5" s="9">
        <f>C5/D5*100</f>
        <v>117.54105500887955</v>
      </c>
    </row>
    <row r="6" spans="1:6" ht="30" x14ac:dyDescent="0.25">
      <c r="A6" s="6" t="s">
        <v>9</v>
      </c>
      <c r="B6" s="10"/>
      <c r="C6" s="7"/>
      <c r="D6" s="10"/>
      <c r="E6" s="11"/>
    </row>
    <row r="7" spans="1:6" x14ac:dyDescent="0.25">
      <c r="A7" s="6" t="s">
        <v>10</v>
      </c>
      <c r="B7" s="7">
        <v>17.100000000000001</v>
      </c>
      <c r="C7" s="7">
        <f>[2]Стр_50_1_мес!$J$111+[2]Стр_50_1_мес!$J$113+[2]Стр_50_1_мес!$J$122</f>
        <v>171.05</v>
      </c>
      <c r="D7" s="7">
        <f>[3]Стр_50_1_мес!$J$111+[3]Стр_50_1_мес!$J$114+[3]Стр_50_1_мес!$J$122</f>
        <v>81.44</v>
      </c>
      <c r="E7" s="9">
        <f t="shared" ref="E7:E18" si="0">C7/D7*100</f>
        <v>210.03192534381142</v>
      </c>
      <c r="F7" s="12"/>
    </row>
    <row r="8" spans="1:6" x14ac:dyDescent="0.25">
      <c r="A8" s="6" t="s">
        <v>11</v>
      </c>
      <c r="B8" s="7">
        <f>19.44</f>
        <v>19.440000000000001</v>
      </c>
      <c r="C8" s="7">
        <f>[2]Стр_50_1_мес!$J$156</f>
        <v>923.54</v>
      </c>
      <c r="D8" s="7">
        <f>[4]Стр_50_1_мес!$J$149</f>
        <v>1161.08</v>
      </c>
      <c r="E8" s="9">
        <f>C8/D8*100</f>
        <v>79.541461398008749</v>
      </c>
    </row>
    <row r="9" spans="1:6" ht="15.75" customHeight="1" x14ac:dyDescent="0.25">
      <c r="A9" s="6" t="s">
        <v>12</v>
      </c>
      <c r="B9" s="13">
        <f>[2]Стр_50_1_мес!$K$161+[2]Стр_50_1_мес!$K$165+[2]Стр_50_1_мес!$K$167</f>
        <v>2.4300000000000002</v>
      </c>
      <c r="C9" s="7">
        <f>[2]Стр_50_1_мес!$J$161+[2]Стр_50_1_мес!$J$164+[2]Стр_50_1_мес!$J$167</f>
        <v>30.733999999999998</v>
      </c>
      <c r="D9" s="14">
        <f>[4]Стр_50_1_мес!$J$155+[4]Стр_50_1_мес!$J$158+[4]Стр_50_1_мес!$J$161</f>
        <v>32.922000000000004</v>
      </c>
      <c r="E9" s="9">
        <f>C9/D9*100</f>
        <v>93.35398821456775</v>
      </c>
      <c r="F9" s="12"/>
    </row>
    <row r="10" spans="1:6" ht="30" x14ac:dyDescent="0.25">
      <c r="A10" s="6" t="s">
        <v>13</v>
      </c>
      <c r="B10" s="7">
        <v>2.8</v>
      </c>
      <c r="C10" s="7">
        <f>[2]Стр_50_1_мес!$J$179</f>
        <v>37.4</v>
      </c>
      <c r="D10" s="7">
        <f>[4]Стр_50_1_мес!$J$173</f>
        <v>55.78</v>
      </c>
      <c r="E10" s="9">
        <f t="shared" si="0"/>
        <v>67.049121548942267</v>
      </c>
    </row>
    <row r="11" spans="1:6" x14ac:dyDescent="0.25">
      <c r="A11" s="6" t="s">
        <v>14</v>
      </c>
      <c r="B11" s="7">
        <v>2036</v>
      </c>
      <c r="C11" s="7">
        <f>[2]Стр_50_1_мес!$J$89</f>
        <v>20031</v>
      </c>
      <c r="D11" s="7">
        <f>[4]Стр_50_1_мес!$J$89</f>
        <v>20628</v>
      </c>
      <c r="E11" s="9">
        <f t="shared" si="0"/>
        <v>97.105875509016869</v>
      </c>
    </row>
    <row r="12" spans="1:6" ht="18" customHeight="1" x14ac:dyDescent="0.25">
      <c r="A12" s="15" t="s">
        <v>15</v>
      </c>
      <c r="B12" s="7">
        <f>[2]Стр_50_1_мес!$K$62+[2]Стр_50_1_мес!$K$65+[2]Стр_50_1_мес!$K$78</f>
        <v>2527</v>
      </c>
      <c r="C12" s="7">
        <f>[2]Стр_50_1_мес!$J$61+[2]Стр_50_1_мес!$J$64+[2]Стр_50_1_мес!$J$77</f>
        <v>35501</v>
      </c>
      <c r="D12" s="7">
        <f>[4]Стр_50_1_мес!$J$61+[4]Стр_50_1_мес!$J$64+[4]Стр_50_1_мес!$J$78</f>
        <v>44015</v>
      </c>
      <c r="E12" s="9">
        <f t="shared" si="0"/>
        <v>80.656594342837678</v>
      </c>
    </row>
    <row r="13" spans="1:6" ht="45" x14ac:dyDescent="0.25">
      <c r="A13" s="6" t="s">
        <v>16</v>
      </c>
      <c r="B13" s="7">
        <v>23.85</v>
      </c>
      <c r="C13" s="7">
        <f>[1]Стр_01_мес!$L$203/1000</f>
        <v>258.60500000000002</v>
      </c>
      <c r="D13" s="7">
        <f>[1]Стр_01_мес!$N$203/1000</f>
        <v>231.58500000000001</v>
      </c>
      <c r="E13" s="9">
        <f t="shared" si="0"/>
        <v>111.66742232873459</v>
      </c>
    </row>
    <row r="14" spans="1:6" ht="45" x14ac:dyDescent="0.25">
      <c r="A14" s="6" t="s">
        <v>17</v>
      </c>
      <c r="B14" s="16">
        <v>39752.480000000003</v>
      </c>
      <c r="C14" s="16">
        <f>[5]Стр_01_Гр_1_7_мес!$V$70</f>
        <v>34756.103675020699</v>
      </c>
      <c r="D14" s="16">
        <f>[5]Стр_01_Гр_1_7_мес!$W$70</f>
        <v>33253.687687402133</v>
      </c>
      <c r="E14" s="17">
        <f t="shared" si="0"/>
        <v>104.51804323701441</v>
      </c>
    </row>
    <row r="15" spans="1:6" ht="30" x14ac:dyDescent="0.25">
      <c r="A15" s="6" t="s">
        <v>18</v>
      </c>
      <c r="B15" s="7">
        <f>[1]Стр_22_мес!$J$59/1000</f>
        <v>1136.9096999999999</v>
      </c>
      <c r="C15" s="7">
        <f>[1]Стр_22_мес!$L$59/1000</f>
        <v>11529.9614</v>
      </c>
      <c r="D15" s="7">
        <f>[1]Стр_22_мес!$N$59/1000</f>
        <v>8098.8378000000012</v>
      </c>
      <c r="E15" s="9">
        <f t="shared" si="0"/>
        <v>142.36562930053987</v>
      </c>
    </row>
    <row r="16" spans="1:6" ht="30" x14ac:dyDescent="0.25">
      <c r="A16" s="6" t="s">
        <v>19</v>
      </c>
      <c r="B16" s="7">
        <v>388.1</v>
      </c>
      <c r="C16" s="7">
        <f>[1]Стр_28_мес!$L$53/1000</f>
        <v>3130.5459999999998</v>
      </c>
      <c r="D16" s="7">
        <f>[6]Стр_28_мес!$L$53/1000</f>
        <v>2826.0704999999998</v>
      </c>
      <c r="E16" s="9">
        <f t="shared" si="0"/>
        <v>110.77381119826984</v>
      </c>
    </row>
    <row r="17" spans="1:5" ht="48" x14ac:dyDescent="0.25">
      <c r="A17" s="6" t="s">
        <v>20</v>
      </c>
      <c r="B17" s="7">
        <f>C17-[7]Ноябрь!C17</f>
        <v>19710.199999999997</v>
      </c>
      <c r="C17" s="7">
        <v>54784.2</v>
      </c>
      <c r="D17" s="7">
        <v>37920.1</v>
      </c>
      <c r="E17" s="9">
        <f t="shared" si="0"/>
        <v>144.47272027236215</v>
      </c>
    </row>
    <row r="18" spans="1:5" ht="30" x14ac:dyDescent="0.25">
      <c r="A18" s="6" t="s">
        <v>21</v>
      </c>
      <c r="B18" s="7">
        <f>C18-[7]Ноябрь!C18</f>
        <v>8118</v>
      </c>
      <c r="C18" s="7">
        <v>43192</v>
      </c>
      <c r="D18" s="7">
        <v>17624</v>
      </c>
      <c r="E18" s="9">
        <f t="shared" si="0"/>
        <v>245.07489786654563</v>
      </c>
    </row>
    <row r="19" spans="1:5" ht="48.75" customHeight="1" x14ac:dyDescent="0.25">
      <c r="A19" s="18" t="s">
        <v>22</v>
      </c>
      <c r="B19" s="7">
        <f>C19-[7]Ноябрь!C19</f>
        <v>1212.2020000000002</v>
      </c>
      <c r="C19" s="7">
        <f>('[8]Стр_01-02_мес'!$J$57+'[8]Стр_01-02_мес'!$K$57)/1000</f>
        <v>1968.5830000000001</v>
      </c>
      <c r="D19" s="7">
        <f>('[8]Стр_01-02_мес'!$L$57+'[8]Стр_01-02_мес'!$M$57)/1000</f>
        <v>247.93600000000001</v>
      </c>
      <c r="E19" s="9"/>
    </row>
    <row r="20" spans="1:5" x14ac:dyDescent="0.25">
      <c r="A20" s="6" t="s">
        <v>23</v>
      </c>
      <c r="B20" s="19">
        <v>132</v>
      </c>
      <c r="C20" s="19">
        <v>1750</v>
      </c>
      <c r="D20" s="19">
        <v>1693</v>
      </c>
      <c r="E20" s="9">
        <f>C20/D20*100</f>
        <v>103.36680448907265</v>
      </c>
    </row>
    <row r="21" spans="1:5" x14ac:dyDescent="0.25">
      <c r="A21" s="6" t="s">
        <v>24</v>
      </c>
      <c r="B21" s="19">
        <v>179</v>
      </c>
      <c r="C21" s="19">
        <v>2234</v>
      </c>
      <c r="D21" s="19">
        <v>2374</v>
      </c>
      <c r="E21" s="9">
        <f>C21/D21*100</f>
        <v>94.102780117944391</v>
      </c>
    </row>
    <row r="22" spans="1:5" x14ac:dyDescent="0.25">
      <c r="A22" s="3"/>
      <c r="B22" s="20"/>
      <c r="C22" s="20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2016-02-11T14:07:25Z</dcterms:modified>
</cp:coreProperties>
</file>