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52511" refMode="R1C1"/>
</workbook>
</file>

<file path=xl/calcChain.xml><?xml version="1.0" encoding="utf-8"?>
<calcChain xmlns="http://schemas.openxmlformats.org/spreadsheetml/2006/main">
  <c r="E21" i="1" l="1"/>
  <c r="E20" i="1"/>
  <c r="D19" i="1"/>
  <c r="C19" i="1"/>
  <c r="B19" i="1" s="1"/>
  <c r="E18" i="1"/>
  <c r="B18" i="1"/>
  <c r="E17" i="1"/>
  <c r="B17" i="1"/>
  <c r="D16" i="1"/>
  <c r="C16" i="1"/>
  <c r="E16" i="1" s="1"/>
  <c r="B16" i="1"/>
  <c r="D15" i="1"/>
  <c r="C15" i="1"/>
  <c r="B15" i="1" s="1"/>
  <c r="D14" i="1"/>
  <c r="C14" i="1"/>
  <c r="E14" i="1" s="1"/>
  <c r="B14" i="1"/>
  <c r="D13" i="1"/>
  <c r="C13" i="1"/>
  <c r="E13" i="1" s="1"/>
  <c r="B13" i="1"/>
  <c r="D12" i="1"/>
  <c r="C12" i="1"/>
  <c r="E12" i="1" s="1"/>
  <c r="B12" i="1"/>
  <c r="D11" i="1"/>
  <c r="C11" i="1"/>
  <c r="E11" i="1" s="1"/>
  <c r="B11" i="1"/>
  <c r="D10" i="1"/>
  <c r="C10" i="1"/>
  <c r="E10" i="1" s="1"/>
  <c r="B10" i="1"/>
  <c r="D9" i="1"/>
  <c r="C9" i="1"/>
  <c r="E9" i="1" s="1"/>
  <c r="B9" i="1"/>
  <c r="D8" i="1"/>
  <c r="C8" i="1"/>
  <c r="E8" i="1" s="1"/>
  <c r="B8" i="1"/>
  <c r="D7" i="1"/>
  <c r="C7" i="1"/>
  <c r="E7" i="1" s="1"/>
  <c r="B7" i="1"/>
  <c r="D5" i="1"/>
  <c r="C5" i="1"/>
  <c r="E5" i="1" s="1"/>
  <c r="B5" i="1"/>
  <c r="D4" i="1"/>
  <c r="C4" i="1"/>
  <c r="E4" i="1" s="1"/>
  <c r="B4" i="1"/>
  <c r="E15" i="1" l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<sst xmlns="http://schemas.openxmlformats.org/spreadsheetml/2006/main" count="28" uniqueCount="25">
  <si>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ноябрь 2015 года.</t>
  </si>
  <si>
    <t xml:space="preserve"> </t>
  </si>
  <si>
    <t>Наименование</t>
  </si>
  <si>
    <t>ноябрь</t>
  </si>
  <si>
    <t>январь- ноябрь 2015г</t>
  </si>
  <si>
    <t>январь-ноябрь 2014г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</si>
  <si>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</si>
  <si>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</si>
  <si>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промышленным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</si>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</sst>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Continuous" vertical="center" wrapText="1"/>
    </xf>
    <xf numFmtId="17" fontId="3" fillId="0" borderId="1" xfId="0" applyNumberFormat="1" applyFont="1" applyBorder="1" applyAlignment="1">
      <alignment horizontal="centerContinuous" vertical="center" wrapText="1"/>
    </xf>
    <xf numFmtId="0" fontId="2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085;&#1086;&#1103;&#1073;&#1088;&#1100;\&#1087;-1(&#1088;&#1072;&#1079;&#1076;&#1077;&#1083;&#1099;%201-4)%20&#1085;&#1086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085;&#1086;&#1103;&#1073;&#1088;&#1100;\&#1087;-1(&#1088;&#1072;&#1079;&#1076;&#1077;&#1083;%205)%20&#1085;&#1086;&#1103;&#1073;&#1088;&#110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4%20&#1075;&#1086;&#1076;\&#1055;-1\&#1055;-1%20&#1085;&#1086;&#1103;&#1073;&#1088;&#1100;\&#1087;-1(&#1088;&#1072;&#1079;&#1076;&#1077;&#1083;%20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55;-1%20&#1089;&#1077;&#1085;&#1090;&#1103;&#1073;&#1088;&#1100;\&#1087;-1(&#1088;&#1072;&#1079;&#1076;&#1077;&#1083;%2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4\&#1087;-4%20&#1085;&#1086;&#1103;&#1073;&#1088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5%20&#1075;&#1086;&#1076;\&#1103;&#1085;&#1074;&#1072;&#1088;&#1100;-&#1076;&#1077;&#1082;&#1072;&#1073;&#1088;&#11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87;-1%20&#1076;&#1077;&#1082;&#1072;&#1073;&#1088;&#1100;\&#1087;-1(&#1088;&#1072;&#1079;&#1076;&#1077;&#1083;&#1099;%201-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4%20&#1075;&#1086;&#1076;\&#1055;-1\&#1055;-1%20&#1085;&#1086;&#1103;&#1073;&#1088;&#1100;\&#1087;-1(&#1088;&#1072;&#1079;&#1076;&#1077;&#1083;&#1099;%201-4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3\&#1055;-3(&#1088;&#1072;&#1079;&#1076;&#1077;&#1083;&#1099;%201-3)&#1053;&#1086;&#1103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J60">
            <v>3984867.9</v>
          </cell>
          <cell r="L60">
            <v>39720190.399999999</v>
          </cell>
          <cell r="N60">
            <v>35488902.400000006</v>
          </cell>
        </row>
        <row r="64">
          <cell r="J64">
            <v>2856522.5</v>
          </cell>
          <cell r="L64">
            <v>28131486.800000001</v>
          </cell>
          <cell r="N64">
            <v>23128738.900000002</v>
          </cell>
        </row>
        <row r="91">
          <cell r="J91">
            <v>177582</v>
          </cell>
          <cell r="L91">
            <v>1107024.6000000001</v>
          </cell>
          <cell r="N91">
            <v>1065620.2</v>
          </cell>
        </row>
        <row r="162">
          <cell r="J162">
            <v>25.4</v>
          </cell>
          <cell r="L162">
            <v>1341.1</v>
          </cell>
          <cell r="N162">
            <v>4791.5</v>
          </cell>
        </row>
        <row r="165">
          <cell r="J165">
            <v>26456.6</v>
          </cell>
          <cell r="L165">
            <v>187013.8</v>
          </cell>
          <cell r="N165">
            <v>190735.2</v>
          </cell>
        </row>
        <row r="181">
          <cell r="J181">
            <v>13019</v>
          </cell>
          <cell r="L181">
            <v>167275</v>
          </cell>
          <cell r="N181">
            <v>170922.9</v>
          </cell>
        </row>
        <row r="203">
          <cell r="J203">
            <v>21716</v>
          </cell>
          <cell r="L203">
            <v>234755</v>
          </cell>
          <cell r="N203">
            <v>206800</v>
          </cell>
        </row>
        <row r="207">
          <cell r="J207">
            <v>108597</v>
          </cell>
          <cell r="L207">
            <v>1743436.7</v>
          </cell>
          <cell r="N207">
            <v>2100142.7999999998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L59">
            <v>9456236.7000000011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J53">
            <v>273063.2</v>
          </cell>
          <cell r="L53">
            <v>2742402.8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Пакетная обработка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J61">
            <v>11633</v>
          </cell>
          <cell r="K61">
            <v>830</v>
          </cell>
        </row>
        <row r="64">
          <cell r="J64">
            <v>1244</v>
          </cell>
          <cell r="K64">
            <v>196</v>
          </cell>
        </row>
        <row r="77">
          <cell r="K77">
            <v>1748</v>
          </cell>
        </row>
        <row r="78">
          <cell r="J78">
            <v>20097</v>
          </cell>
        </row>
        <row r="89">
          <cell r="K89">
            <v>1778</v>
          </cell>
        </row>
        <row r="90">
          <cell r="J90">
            <v>17995</v>
          </cell>
        </row>
        <row r="110">
          <cell r="K110">
            <v>2.85</v>
          </cell>
        </row>
        <row r="111">
          <cell r="J111">
            <v>24.93</v>
          </cell>
        </row>
        <row r="113">
          <cell r="J113">
            <v>85.81</v>
          </cell>
          <cell r="K113">
            <v>12.79</v>
          </cell>
        </row>
        <row r="122">
          <cell r="J122">
            <v>43.21</v>
          </cell>
          <cell r="K122">
            <v>0</v>
          </cell>
        </row>
        <row r="155">
          <cell r="J155">
            <v>904.1</v>
          </cell>
          <cell r="K155">
            <v>42.72</v>
          </cell>
        </row>
        <row r="161">
          <cell r="J161">
            <v>25.17</v>
          </cell>
          <cell r="K161">
            <v>2.2599999999999998</v>
          </cell>
        </row>
        <row r="164">
          <cell r="J164">
            <v>0.14399999999999999</v>
          </cell>
          <cell r="K164">
            <v>0</v>
          </cell>
        </row>
        <row r="167">
          <cell r="K167">
            <v>0.61</v>
          </cell>
        </row>
        <row r="168">
          <cell r="J168">
            <v>2.99</v>
          </cell>
        </row>
        <row r="179">
          <cell r="J179">
            <v>34.6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  <sheetName val="Лист1"/>
    </sheetNames>
    <sheetDataSet>
      <sheetData sheetId="0"/>
      <sheetData sheetId="1"/>
      <sheetData sheetId="2"/>
      <sheetData sheetId="3"/>
      <sheetData sheetId="4"/>
      <sheetData sheetId="5">
        <row r="61">
          <cell r="J61">
            <v>15420</v>
          </cell>
        </row>
        <row r="64">
          <cell r="J64">
            <v>608</v>
          </cell>
        </row>
        <row r="78">
          <cell r="J78">
            <v>24466</v>
          </cell>
        </row>
        <row r="92">
          <cell r="J92">
            <v>18548</v>
          </cell>
        </row>
        <row r="110">
          <cell r="J110">
            <v>11.07</v>
          </cell>
        </row>
        <row r="113">
          <cell r="J113">
            <v>39.85</v>
          </cell>
        </row>
        <row r="122">
          <cell r="J122">
            <v>18.96</v>
          </cell>
        </row>
        <row r="150">
          <cell r="J150">
            <v>1100.8499999999999</v>
          </cell>
        </row>
        <row r="155">
          <cell r="J155">
            <v>24.96</v>
          </cell>
        </row>
        <row r="158">
          <cell r="J158">
            <v>0.24199999999999999</v>
          </cell>
        </row>
        <row r="161">
          <cell r="J161">
            <v>5.15</v>
          </cell>
        </row>
        <row r="173">
          <cell r="J173">
            <v>52.18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1">
          <cell r="J61">
            <v>9508</v>
          </cell>
        </row>
        <row r="179">
          <cell r="K179">
            <v>3.3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_7_мес"/>
      <sheetName val="Стр_01_Гр_2_8_мес"/>
      <sheetName val="Стр_01_Гр_3_9_мес"/>
      <sheetName val="Стр_01_Гр_4_10_мес"/>
      <sheetName val="Стр_02_Гр_1_2_7_8_мес"/>
      <sheetName val="Стр_02_Гр_3_4_9_10_мес"/>
      <sheetName val="Стр_01_Гр_5_6_11_кварт"/>
      <sheetName val="Стр_02_Гр_5_6_11_кварт"/>
      <sheetName val="Стр_12-18_год"/>
    </sheetNames>
    <sheetDataSet>
      <sheetData sheetId="0"/>
      <sheetData sheetId="1"/>
      <sheetData sheetId="2"/>
      <sheetData sheetId="3"/>
      <sheetData sheetId="4"/>
      <sheetData sheetId="5"/>
      <sheetData sheetId="6">
        <row r="63">
          <cell r="V63">
            <v>34273.5978097146</v>
          </cell>
          <cell r="W63">
            <v>32742.881694697062</v>
          </cell>
          <cell r="X63">
            <v>34505.696561790464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9456.2367000000013</v>
          </cell>
        </row>
        <row r="17">
          <cell r="C17">
            <v>28762</v>
          </cell>
        </row>
        <row r="18">
          <cell r="C18">
            <v>28762</v>
          </cell>
        </row>
        <row r="19">
          <cell r="C19">
            <v>657.17399999999998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J60">
            <v>4643736.3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J59">
            <v>1136909.7</v>
          </cell>
          <cell r="K59">
            <v>937008.4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L53">
            <v>3130546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L59">
            <v>8132788.6999999993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L53">
            <v>2507720.2000000002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02_мес"/>
      <sheetName val="Стр_03_05-07_12_29_мес"/>
      <sheetName val="Стр_08-11_кварт"/>
      <sheetName val="Стр_13_25_28_мес"/>
      <sheetName val="Стр_15-20_мес"/>
      <sheetName val="Стр_21-24_кварт"/>
      <sheetName val="Стр_26-27_мес"/>
      <sheetName val="Стр_30-35_кварт"/>
      <sheetName val="Стр_36_год"/>
      <sheetName val="Стр_37-40_50_кварт"/>
      <sheetName val="Стр_41-49_кварт"/>
    </sheetNames>
    <sheetDataSet>
      <sheetData sheetId="0"/>
      <sheetData sheetId="1"/>
      <sheetData sheetId="2"/>
      <sheetData sheetId="3"/>
      <sheetData sheetId="4"/>
      <sheetData sheetId="5">
        <row r="57">
          <cell r="J57">
            <v>1411415</v>
          </cell>
          <cell r="K57">
            <v>-655034</v>
          </cell>
          <cell r="L57">
            <v>1561258</v>
          </cell>
          <cell r="M57">
            <v>-1288344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sqref="A1:XFD1048576"/>
    </sheetView>
  </sheetViews>
  <sheetFormatPr defaultColWidth="9.140625" defaultRowHeight="15" x14ac:dyDescent="0.25"/>
  <cols>
    <col min="1" max="1" width="42.7109375" style="2" customWidth="1"/>
    <col min="2" max="2" width="10.42578125" style="2" customWidth="1"/>
    <col min="3" max="4" width="10.7109375" style="2" customWidth="1"/>
    <col min="5" max="5" width="13.5703125" style="2" customWidth="1"/>
    <col min="6" max="16384" width="9.140625" style="2"/>
  </cols>
  <sheetData>
    <row r="1" spans="1:5" ht="38.2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f>[1]Стр_01_мес!$J$60/1000</f>
        <v>3984.8678999999997</v>
      </c>
      <c r="C4" s="7">
        <f>([1]Стр_01_мес!$L$60)/1000</f>
        <v>39720.190399999999</v>
      </c>
      <c r="D4" s="7">
        <f>([1]Стр_01_мес!$N$60)/1000</f>
        <v>35488.902400000006</v>
      </c>
      <c r="E4" s="8">
        <f>C4/D4*100</f>
        <v>111.92284830989867</v>
      </c>
    </row>
    <row r="5" spans="1:5" ht="45" x14ac:dyDescent="0.25">
      <c r="A5" s="6" t="s">
        <v>8</v>
      </c>
      <c r="B5" s="7">
        <f>([1]Стр_01_мес!$J$64+[1]Стр_01_мес!$J$91+[1]Стр_01_мес!$J$162+[1]Стр_01_мес!$J$165+[1]Стр_01_мес!$J$181+[1]Стр_01_мес!$J$207)/1000</f>
        <v>3182.2024999999999</v>
      </c>
      <c r="C5" s="7">
        <f>([1]Стр_01_мес!$L$64+[1]Стр_01_мес!$L$91+[1]Стр_01_мес!$L$162+[1]Стр_01_мес!$L$165+[1]Стр_01_мес!$L$181+[1]Стр_01_мес!$L$207)/1000</f>
        <v>31337.578000000005</v>
      </c>
      <c r="D5" s="7">
        <f>([1]Стр_01_мес!$N$64+[1]Стр_01_мес!$N$91+[1]Стр_01_мес!$N$162+[1]Стр_01_мес!$N$165+[1]Стр_01_мес!$N$181+[1]Стр_01_мес!$N$207)/1000</f>
        <v>26660.951499999999</v>
      </c>
      <c r="E5" s="8">
        <f>C5/D5*100</f>
        <v>117.54110876350383</v>
      </c>
    </row>
    <row r="6" spans="1:5" ht="30" x14ac:dyDescent="0.25">
      <c r="A6" s="6" t="s">
        <v>9</v>
      </c>
      <c r="B6" s="9"/>
      <c r="C6" s="10"/>
      <c r="D6" s="11"/>
      <c r="E6" s="12"/>
    </row>
    <row r="7" spans="1:5" x14ac:dyDescent="0.25">
      <c r="A7" s="6" t="s">
        <v>10</v>
      </c>
      <c r="B7" s="7">
        <f>[2]Стр_50_1_мес!$K$110+[2]Стр_50_1_мес!$K$113+[2]Стр_50_1_мес!$K$122</f>
        <v>15.639999999999999</v>
      </c>
      <c r="C7" s="7">
        <f>[2]Стр_50_1_мес!$J$111+[2]Стр_50_1_мес!$J$113+[2]Стр_50_1_мес!$J$122</f>
        <v>153.95000000000002</v>
      </c>
      <c r="D7" s="7">
        <f>[3]Стр_50_1_мес!$J$110+[3]Стр_50_1_мес!$J$113+[3]Стр_50_1_мес!$J$122</f>
        <v>69.88</v>
      </c>
      <c r="E7" s="8">
        <f t="shared" ref="E7:E18" si="0">C7/D7*100</f>
        <v>220.30623926731545</v>
      </c>
    </row>
    <row r="8" spans="1:5" x14ac:dyDescent="0.25">
      <c r="A8" s="6" t="s">
        <v>11</v>
      </c>
      <c r="B8" s="7">
        <f>[2]Стр_50_1_мес!$K$155</f>
        <v>42.72</v>
      </c>
      <c r="C8" s="7">
        <f>[2]Стр_50_1_мес!$J$155</f>
        <v>904.1</v>
      </c>
      <c r="D8" s="7">
        <f>[3]Стр_50_1_мес!$J$150</f>
        <v>1100.8499999999999</v>
      </c>
      <c r="E8" s="8">
        <f t="shared" si="0"/>
        <v>82.127446972793763</v>
      </c>
    </row>
    <row r="9" spans="1:5" ht="15.75" customHeight="1" x14ac:dyDescent="0.25">
      <c r="A9" s="6" t="s">
        <v>12</v>
      </c>
      <c r="B9" s="13">
        <f>[2]Стр_50_1_мес!$K$161+[2]Стр_50_1_мес!$K$164+[2]Стр_50_1_мес!$K$167</f>
        <v>2.8699999999999997</v>
      </c>
      <c r="C9" s="13">
        <f>[2]Стр_50_1_мес!$J$161+[2]Стр_50_1_мес!$J$164+[2]Стр_50_1_мес!$J$168</f>
        <v>28.304000000000002</v>
      </c>
      <c r="D9" s="13">
        <f>[3]Стр_50_1_мес!$J$155+[3]Стр_50_1_мес!$J$158+[3]Стр_50_1_мес!$J$161</f>
        <v>30.352000000000004</v>
      </c>
      <c r="E9" s="8">
        <f t="shared" si="0"/>
        <v>93.252503953610955</v>
      </c>
    </row>
    <row r="10" spans="1:5" ht="30" x14ac:dyDescent="0.25">
      <c r="A10" s="6" t="s">
        <v>13</v>
      </c>
      <c r="B10" s="7">
        <f>[4]Стр_50_1_мес!$K$179</f>
        <v>3.3</v>
      </c>
      <c r="C10" s="7">
        <f>[2]Стр_50_1_мес!$J$179</f>
        <v>34.6</v>
      </c>
      <c r="D10" s="7">
        <f>[3]Стр_50_1_мес!$J$173</f>
        <v>52.18</v>
      </c>
      <c r="E10" s="8">
        <f t="shared" si="0"/>
        <v>66.30893062476045</v>
      </c>
    </row>
    <row r="11" spans="1:5" x14ac:dyDescent="0.25">
      <c r="A11" s="6" t="s">
        <v>14</v>
      </c>
      <c r="B11" s="7">
        <f>[2]Стр_50_1_мес!$K$89</f>
        <v>1778</v>
      </c>
      <c r="C11" s="7">
        <f>[2]Стр_50_1_мес!$J$90</f>
        <v>17995</v>
      </c>
      <c r="D11" s="7">
        <f>[3]Стр_50_1_мес!$J$92</f>
        <v>18548</v>
      </c>
      <c r="E11" s="8">
        <f t="shared" si="0"/>
        <v>97.018546474013363</v>
      </c>
    </row>
    <row r="12" spans="1:5" ht="18" customHeight="1" x14ac:dyDescent="0.25">
      <c r="A12" s="14" t="s">
        <v>15</v>
      </c>
      <c r="B12" s="7">
        <f>[2]Стр_50_1_мес!$K$61+[2]Стр_50_1_мес!$K$64+[2]Стр_50_1_мес!$K$77</f>
        <v>2774</v>
      </c>
      <c r="C12" s="7">
        <f>[2]Стр_50_1_мес!$J$61+[2]Стр_50_1_мес!$J$64+[2]Стр_50_1_мес!$J$78</f>
        <v>32974</v>
      </c>
      <c r="D12" s="7">
        <f>[3]Стр_50_1_мес!$J$61+[3]Стр_50_1_мес!$J$64+[3]Стр_50_1_мес!$J$78</f>
        <v>40494</v>
      </c>
      <c r="E12" s="8">
        <f t="shared" si="0"/>
        <v>81.429347557662865</v>
      </c>
    </row>
    <row r="13" spans="1:5" ht="45" x14ac:dyDescent="0.25">
      <c r="A13" s="6" t="s">
        <v>16</v>
      </c>
      <c r="B13" s="7">
        <f>[1]Стр_01_мес!$J$203/1000</f>
        <v>21.716000000000001</v>
      </c>
      <c r="C13" s="7">
        <f>([1]Стр_01_мес!$L$203)/1000</f>
        <v>234.755</v>
      </c>
      <c r="D13" s="7">
        <f>([1]Стр_01_мес!$N$203)/1000</f>
        <v>206.8</v>
      </c>
      <c r="E13" s="8">
        <f t="shared" si="0"/>
        <v>113.5178916827853</v>
      </c>
    </row>
    <row r="14" spans="1:5" ht="45" x14ac:dyDescent="0.25">
      <c r="A14" s="6" t="s">
        <v>17</v>
      </c>
      <c r="B14" s="7">
        <f>[5]Стр_01_Гр_2_8_мес!$X$63</f>
        <v>34505.696561790464</v>
      </c>
      <c r="C14" s="7">
        <f>[5]Стр_01_Гр_2_8_мес!$V$63</f>
        <v>34273.5978097146</v>
      </c>
      <c r="D14" s="7">
        <f>[5]Стр_01_Гр_2_8_мес!$W$63</f>
        <v>32742.881694697062</v>
      </c>
      <c r="E14" s="10">
        <f t="shared" si="0"/>
        <v>104.67495845139815</v>
      </c>
    </row>
    <row r="15" spans="1:5" ht="30" x14ac:dyDescent="0.25">
      <c r="A15" s="6" t="s">
        <v>18</v>
      </c>
      <c r="B15" s="7">
        <f>C15-[6]Октябрь!C15</f>
        <v>937.00840000000062</v>
      </c>
      <c r="C15" s="7">
        <f>([7]Стр_22_мес!$K$59+[1]Стр_22_мес!$L$59)/1000</f>
        <v>10393.245100000002</v>
      </c>
      <c r="D15" s="7">
        <f>[8]Стр_22_мес!$L$59/1000</f>
        <v>8132.7886999999992</v>
      </c>
      <c r="E15" s="8">
        <f t="shared" si="0"/>
        <v>127.79435791809031</v>
      </c>
    </row>
    <row r="16" spans="1:5" ht="30" x14ac:dyDescent="0.25">
      <c r="A16" s="6" t="s">
        <v>19</v>
      </c>
      <c r="B16" s="7">
        <f>[1]Стр_28_мес!$J$53/1000</f>
        <v>273.06319999999999</v>
      </c>
      <c r="C16" s="7">
        <f>[1]Стр_28_мес!$L$53/1000</f>
        <v>2742.4027999999998</v>
      </c>
      <c r="D16" s="7">
        <f>[8]Стр_28_мес!$L$53/1000</f>
        <v>2507.7202000000002</v>
      </c>
      <c r="E16" s="8">
        <f t="shared" si="0"/>
        <v>109.35840449823706</v>
      </c>
    </row>
    <row r="17" spans="1:5" ht="48" x14ac:dyDescent="0.25">
      <c r="A17" s="6" t="s">
        <v>20</v>
      </c>
      <c r="B17" s="7">
        <f>C17-[6]Октябрь!C17</f>
        <v>6312</v>
      </c>
      <c r="C17" s="7">
        <v>35074</v>
      </c>
      <c r="D17" s="7">
        <v>11377.1</v>
      </c>
      <c r="E17" s="8">
        <f t="shared" si="0"/>
        <v>308.28594281495282</v>
      </c>
    </row>
    <row r="18" spans="1:5" ht="30" x14ac:dyDescent="0.25">
      <c r="A18" s="6" t="s">
        <v>21</v>
      </c>
      <c r="B18" s="7">
        <f>C18-[6]Октябрь!C18</f>
        <v>6312</v>
      </c>
      <c r="C18" s="7">
        <v>35074</v>
      </c>
      <c r="D18" s="7">
        <v>11377.1</v>
      </c>
      <c r="E18" s="8">
        <f t="shared" si="0"/>
        <v>308.28594281495282</v>
      </c>
    </row>
    <row r="19" spans="1:5" ht="48.75" customHeight="1" x14ac:dyDescent="0.25">
      <c r="A19" s="15" t="s">
        <v>22</v>
      </c>
      <c r="B19" s="7">
        <f>C19-[6]Октябрь!C19</f>
        <v>99.206999999999994</v>
      </c>
      <c r="C19" s="7">
        <f>('[9]Стр_01-02_мес'!$J$57+'[9]Стр_01-02_мес'!$K$57)/1000</f>
        <v>756.38099999999997</v>
      </c>
      <c r="D19" s="7">
        <f>('[9]Стр_01-02_мес'!$L$57+'[9]Стр_01-02_мес'!$M$57)/1000</f>
        <v>272.91399999999999</v>
      </c>
      <c r="E19" s="8"/>
    </row>
    <row r="20" spans="1:5" x14ac:dyDescent="0.25">
      <c r="A20" s="6" t="s">
        <v>23</v>
      </c>
      <c r="B20" s="16">
        <v>125</v>
      </c>
      <c r="C20" s="16">
        <v>1618</v>
      </c>
      <c r="D20" s="16">
        <v>1563</v>
      </c>
      <c r="E20" s="8">
        <f>C20/D20*100</f>
        <v>103.5188739603327</v>
      </c>
    </row>
    <row r="21" spans="1:5" x14ac:dyDescent="0.25">
      <c r="A21" s="6" t="s">
        <v>24</v>
      </c>
      <c r="B21" s="16">
        <v>165</v>
      </c>
      <c r="C21" s="16">
        <v>2055</v>
      </c>
      <c r="D21" s="16">
        <v>2154</v>
      </c>
      <c r="E21" s="8">
        <f>C21/D21*100</f>
        <v>95.403899721448468</v>
      </c>
    </row>
    <row r="22" spans="1:5" x14ac:dyDescent="0.25">
      <c r="A22" s="3"/>
      <c r="B22" s="17"/>
      <c r="C22" s="17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2016-02-11T14:06:55Z</dcterms:modified>
</cp:coreProperties>
</file>