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май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C21" i="1" l="1"/>
  <c r="E21" i="1" s="1"/>
  <c r="E20" i="1"/>
  <c r="C20" i="1"/>
  <c r="B19" i="1"/>
  <c r="E18" i="1"/>
  <c r="E17" i="1"/>
  <c r="C16" i="1"/>
  <c r="E16" i="1" s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B11" i="1"/>
  <c r="D10" i="1"/>
  <c r="E10" i="1" s="1"/>
  <c r="D9" i="1"/>
  <c r="E9" i="1" s="1"/>
  <c r="D8" i="1"/>
  <c r="E8" i="1" s="1"/>
  <c r="D7" i="1"/>
  <c r="C7" i="1"/>
  <c r="E7" i="1" s="1"/>
  <c r="B7" i="1"/>
  <c r="D5" i="1"/>
  <c r="C5" i="1"/>
  <c r="E5" i="1" s="1"/>
  <c r="B5" i="1"/>
  <c r="D4" i="1"/>
  <c r="C4" i="1"/>
  <c r="E4" i="1" s="1"/>
  <c r="B4" i="1"/>
</calcChain>
</file>

<file path=xl/comments1.xml><?xml version="1.0" encoding="utf-8"?>
<comments xmlns="http://schemas.openxmlformats.org/spreadsheetml/2006/main">
  <authors>
    <author>Автор</author>
  </authors>
  <commentList>
    <comment ref="B5" authorId="0" shapeId="0">
      <text>
        <r>
          <rPr>
            <sz val="9"/>
            <color indexed="81"/>
            <rFont val="Tahoma"/>
            <family val="2"/>
            <charset val="204"/>
          </rPr>
          <t>Разделы С D E</t>
        </r>
      </text>
    </comment>
    <comment ref="B13" authorId="0" shapeId="0">
      <text>
        <r>
          <rPr>
            <sz val="9"/>
            <color indexed="81"/>
            <rFont val="Tahoma"/>
            <family val="2"/>
            <charset val="204"/>
          </rPr>
          <t>Раздел А</t>
        </r>
      </text>
    </comment>
  </commentList>
</comments>
</file>

<file path=xl/sharedStrings.xml><?xml version="1.0" encoding="utf-8"?>
<sst xmlns="http://schemas.openxmlformats.org/spreadsheetml/2006/main" count="28" uniqueCount="25">
  <si>
    <t>Информация о социально-экономическом положении Воскресенского муниципального района за май 2016 года.</t>
  </si>
  <si>
    <t xml:space="preserve"> </t>
  </si>
  <si>
    <t>Наименование</t>
  </si>
  <si>
    <t>май</t>
  </si>
  <si>
    <t>январь-май 2016г</t>
  </si>
  <si>
    <t>январь-май 2015г</t>
  </si>
  <si>
    <t>Темп роста пер. с нач. отч.года к пер. с нач. предыд.года</t>
  </si>
  <si>
    <t>Отгружено товаров собственного производства, выполнено работ и услуг собственными силами, в фактических ценах, млн. рублей</t>
  </si>
  <si>
    <t>Отгружено продукции по обрабатывающим производствам в фактических ценах по крупным и средним предприятиям, млн. руб.</t>
  </si>
  <si>
    <t>Произведено промышленной продукции в натуральном выражении:</t>
  </si>
  <si>
    <t>Минеральные удобрения, тыс.тонн</t>
  </si>
  <si>
    <t>Цемент, тыс.тонн</t>
  </si>
  <si>
    <t>Кирпич и стеновые материалы, млн.усл.кирп.</t>
  </si>
  <si>
    <t>Конструкции и детали сборные железобетонные, тыс.м.куб</t>
  </si>
  <si>
    <t>Обои, тыс.усл.кус.</t>
  </si>
  <si>
    <t>Консервы- всего, тыс.усл.банок</t>
  </si>
  <si>
    <t>Отгружено продукции сельского хозяйства (без НДС и акциза) в фактических ценах  млн. руб.</t>
  </si>
  <si>
    <t>Средняя начисленная заработная плата работников по крупным и средним предприятиям, рублей</t>
  </si>
  <si>
    <t>Оборот розничной торговли по крупным и средним предприятиям, млн. рублей</t>
  </si>
  <si>
    <t>Объем платных услуг населению по крупным и средним предприятиям, млн. руб.</t>
  </si>
  <si>
    <r>
      <t>Ввод в действие жилых домов (жилая площадь) за счет всех источников финансирования, м</t>
    </r>
    <r>
      <rPr>
        <vertAlign val="superscript"/>
        <sz val="11"/>
        <color indexed="8"/>
        <rFont val="Times New Roman"/>
        <family val="1"/>
        <charset val="204"/>
      </rPr>
      <t>2</t>
    </r>
    <r>
      <rPr>
        <sz val="11"/>
        <color indexed="8"/>
        <rFont val="Times New Roman"/>
        <family val="1"/>
        <charset val="204"/>
      </rPr>
      <t xml:space="preserve"> общ. площади</t>
    </r>
  </si>
  <si>
    <t>в том числе индивидуальное жилищное строительство</t>
  </si>
  <si>
    <t xml:space="preserve">Сальдовая прибыль(+), убыток (-) полученная крупными и средними предприятиями всех отраслей экономики, млн. рублей </t>
  </si>
  <si>
    <t>Родилось всего, человек</t>
  </si>
  <si>
    <t>Умерло,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</si>
</sst>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Continuous" vertical="center" wrapText="1"/>
    </xf>
    <xf numFmtId="17" fontId="4" fillId="0" borderId="1" xfId="0" applyNumberFormat="1" applyFont="1" applyBorder="1" applyAlignment="1">
      <alignment horizontal="centerContinuous" vertical="center" wrapText="1"/>
    </xf>
    <xf numFmtId="0" fontId="3" fillId="0" borderId="1" xfId="0" applyFont="1" applyBorder="1" applyAlignment="1">
      <alignment wrapText="1"/>
    </xf>
    <xf numFmtId="43" fontId="5" fillId="0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87;-1%20&#1084;&#1072;&#1081;%2016\&#1087;-1(&#1088;&#1072;&#1079;&#1076;&#1077;&#1083;&#1099;%201-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1\&#1087;-1%20&#1084;&#1072;&#1081;%2016\&#1087;-1(&#1088;&#1072;&#1079;&#1076;&#1077;&#1083;%20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90;&#1095;&#1077;&#1090;&#1099;%20&#1057;&#1069;&#1056;\&#1057;&#1069;&#1056;%20&#1077;&#1078;&#1077;&#1084;&#1077;&#1089;&#1103;&#1095;&#1085;&#1099;&#1081;%20&#1086;&#1090;&#1095;&#1077;&#1090;&#1099;%20&#1076;&#1083;&#1103;%20&#1089;&#1072;&#1081;&#1090;&#1072;\&#1057;&#1069;&#1056;%202015%20&#1075;&#1086;&#1076;\&#1052;&#1072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7;&#1058;&#1040;&#1058;&#1048;&#1057;&#1058;&#1048;&#1050;&#1040;\2016%20&#1075;&#1086;&#1076;\&#1055;-4\&#1087;-4&#1084;&#1072;&#108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90;&#1095;&#1077;&#1090;&#1099;%20&#1057;&#1069;&#1056;\&#1057;&#1069;&#1056;%20&#1077;&#1078;&#1077;&#1084;&#1077;&#1089;&#1103;&#1095;&#1085;&#1099;&#1081;%20&#1086;&#1090;&#1095;&#1077;&#1090;&#1099;%20&#1076;&#1083;&#1103;%20&#1089;&#1072;&#1081;&#1090;&#1072;\&#1057;&#1069;&#1056;%202016%20&#1075;&#1086;&#1076;\&#1103;&#1085;&#1074;&#1072;&#1088;&#1100;-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мес"/>
      <sheetName val="Стр_02_мес"/>
      <sheetName val="Стр_08_мес"/>
      <sheetName val="Стр_10_мес"/>
      <sheetName val="Стр_11_мес"/>
      <sheetName val="Стр_13-20_мес"/>
      <sheetName val="Стр_21_мес"/>
      <sheetName val="Стр_22_мес"/>
      <sheetName val="Стр_23_мес"/>
      <sheetName val="Стр_24_мес"/>
      <sheetName val="Стр_26_мес"/>
      <sheetName val="Стр_27_мес"/>
      <sheetName val="Стр_28_мес"/>
      <sheetName val="Стр_29_мес"/>
      <sheetName val="Стр_30_мес"/>
      <sheetName val="Стр_31_мес"/>
      <sheetName val="Стр_32_мес"/>
    </sheetNames>
    <sheetDataSet>
      <sheetData sheetId="0"/>
      <sheetData sheetId="1"/>
      <sheetData sheetId="2"/>
      <sheetData sheetId="3"/>
      <sheetData sheetId="4"/>
      <sheetData sheetId="5">
        <row r="60">
          <cell r="J60">
            <v>4231804.0999999996</v>
          </cell>
          <cell r="L60">
            <v>19469348.800000001</v>
          </cell>
          <cell r="N60">
            <v>15236720.200000003</v>
          </cell>
        </row>
        <row r="64">
          <cell r="J64">
            <v>2894238.6</v>
          </cell>
          <cell r="L64">
            <v>13153356.300000001</v>
          </cell>
          <cell r="N64">
            <v>9836155.3000000007</v>
          </cell>
        </row>
        <row r="88">
          <cell r="J88">
            <v>93157.5</v>
          </cell>
          <cell r="L88">
            <v>690177.9</v>
          </cell>
          <cell r="N88">
            <v>700754.3</v>
          </cell>
        </row>
        <row r="152">
          <cell r="J152">
            <v>345</v>
          </cell>
          <cell r="L152">
            <v>446.6</v>
          </cell>
          <cell r="N152">
            <v>1188.7</v>
          </cell>
        </row>
        <row r="155">
          <cell r="J155">
            <v>7324.8</v>
          </cell>
          <cell r="L155">
            <v>121429.8</v>
          </cell>
          <cell r="N155">
            <v>111569.4</v>
          </cell>
        </row>
        <row r="172">
          <cell r="J172">
            <v>13583.1</v>
          </cell>
          <cell r="L172">
            <v>58758.1</v>
          </cell>
          <cell r="N172">
            <v>73322.399999999994</v>
          </cell>
        </row>
        <row r="196">
          <cell r="J196">
            <v>25237</v>
          </cell>
          <cell r="L196">
            <v>109252</v>
          </cell>
          <cell r="N196">
            <v>109270</v>
          </cell>
        </row>
        <row r="199">
          <cell r="J199">
            <v>460837.9</v>
          </cell>
          <cell r="L199">
            <v>2111695.9</v>
          </cell>
          <cell r="N199">
            <v>1193652.3</v>
          </cell>
        </row>
        <row r="219">
          <cell r="J219">
            <v>73732</v>
          </cell>
          <cell r="L219">
            <v>239020</v>
          </cell>
          <cell r="N219">
            <v>271093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59">
          <cell r="J59">
            <v>1075688.2</v>
          </cell>
          <cell r="L59">
            <v>4820636</v>
          </cell>
          <cell r="N59">
            <v>4192818.5</v>
          </cell>
        </row>
      </sheetData>
      <sheetData sheetId="13"/>
      <sheetData sheetId="14"/>
      <sheetData sheetId="15"/>
      <sheetData sheetId="16"/>
      <sheetData sheetId="17">
        <row r="53">
          <cell r="J53">
            <v>272039.7</v>
          </cell>
          <cell r="L53">
            <v>1122798.3</v>
          </cell>
        </row>
      </sheetData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Пакетная обработка"/>
      <sheetName val="Стр_50_1_мес"/>
      <sheetName val="Стр_50_2_мес"/>
      <sheetName val="Стр_70_мес"/>
      <sheetName val="Стр_80_мес"/>
    </sheetNames>
    <sheetDataSet>
      <sheetData sheetId="0"/>
      <sheetData sheetId="1"/>
      <sheetData sheetId="2"/>
      <sheetData sheetId="3"/>
      <sheetData sheetId="4"/>
      <sheetData sheetId="5"/>
      <sheetData sheetId="6">
        <row r="61">
          <cell r="J61">
            <v>6081</v>
          </cell>
          <cell r="K61">
            <v>1564</v>
          </cell>
        </row>
        <row r="67">
          <cell r="J67">
            <v>404</v>
          </cell>
          <cell r="K67">
            <v>173</v>
          </cell>
        </row>
        <row r="80">
          <cell r="J80">
            <v>8811</v>
          </cell>
          <cell r="K80">
            <v>2136</v>
          </cell>
        </row>
        <row r="92">
          <cell r="K92">
            <v>1342</v>
          </cell>
        </row>
        <row r="113">
          <cell r="J113">
            <v>20.190000000000001</v>
          </cell>
          <cell r="K113">
            <v>4.28</v>
          </cell>
        </row>
        <row r="116">
          <cell r="J116">
            <v>70.36</v>
          </cell>
          <cell r="K116">
            <v>15.46</v>
          </cell>
        </row>
        <row r="125">
          <cell r="J125">
            <v>30.16</v>
          </cell>
          <cell r="K125">
            <v>5.69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C7">
            <v>75.53</v>
          </cell>
        </row>
        <row r="8">
          <cell r="C8">
            <v>335.04</v>
          </cell>
        </row>
        <row r="9">
          <cell r="C9">
            <v>11.979999999999999</v>
          </cell>
        </row>
        <row r="10">
          <cell r="C10">
            <v>14.6</v>
          </cell>
        </row>
        <row r="11">
          <cell r="C11">
            <v>7903</v>
          </cell>
        </row>
        <row r="12">
          <cell r="C12">
            <v>5504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рузка данных"/>
      <sheetName val="OKPO"/>
      <sheetName val="OKVED"/>
      <sheetName val="OKTMO"/>
      <sheetName val="Прочее"/>
      <sheetName val="Стр_01_Гр_1_7_мес"/>
      <sheetName val="Стр_01_Гр_2_8_мес"/>
      <sheetName val="Стр_01_Гр_3_9_мес"/>
      <sheetName val="Стр_01_Гр_4_10_мес"/>
      <sheetName val="Стр_02_Гр_1_2_7_8_мес"/>
      <sheetName val="Стр_02_Гр_3_4_9_10_мес"/>
      <sheetName val="Стр_01_Гр_5_6_11_кварт"/>
      <sheetName val="Стр_02_Гр_5_6_11_кварт"/>
      <sheetName val="Стр_12-18_год"/>
    </sheetNames>
    <sheetDataSet>
      <sheetData sheetId="0"/>
      <sheetData sheetId="1"/>
      <sheetData sheetId="2"/>
      <sheetData sheetId="3"/>
      <sheetData sheetId="4"/>
      <sheetData sheetId="5">
        <row r="66">
          <cell r="N66">
            <v>4330632.2</v>
          </cell>
          <cell r="O66">
            <v>889120</v>
          </cell>
          <cell r="P66">
            <v>4217829.5999999996</v>
          </cell>
        </row>
      </sheetData>
      <sheetData sheetId="6">
        <row r="62">
          <cell r="J62">
            <v>24032.32</v>
          </cell>
          <cell r="K62">
            <v>24031.200000000001</v>
          </cell>
          <cell r="L62">
            <v>24845.200000000001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/>
      <sheetData sheetId="1"/>
      <sheetData sheetId="2"/>
      <sheetData sheetId="3">
        <row r="19">
          <cell r="C19">
            <v>49.46</v>
          </cell>
        </row>
        <row r="20">
          <cell r="C20">
            <v>522</v>
          </cell>
        </row>
        <row r="21">
          <cell r="C21">
            <v>774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E44" sqref="E44"/>
    </sheetView>
  </sheetViews>
  <sheetFormatPr defaultColWidth="9.140625" defaultRowHeight="15" x14ac:dyDescent="0.25"/>
  <cols>
    <col min="1" max="1" width="42.7109375" style="2" customWidth="1"/>
    <col min="2" max="2" width="11.5703125" style="2" customWidth="1"/>
    <col min="3" max="4" width="11.7109375" style="2" customWidth="1"/>
    <col min="5" max="5" width="13.5703125" style="2" customWidth="1"/>
    <col min="6" max="16384" width="9.140625" style="2"/>
  </cols>
  <sheetData>
    <row r="1" spans="1:5" ht="45" customHeight="1" x14ac:dyDescent="0.25">
      <c r="A1" s="1" t="s">
        <v>0</v>
      </c>
      <c r="B1" s="1"/>
      <c r="C1" s="1"/>
      <c r="D1" s="1"/>
      <c r="E1" s="1"/>
    </row>
    <row r="2" spans="1:5" x14ac:dyDescent="0.25">
      <c r="A2" s="3" t="s">
        <v>1</v>
      </c>
      <c r="B2" s="3"/>
      <c r="C2" s="3"/>
      <c r="D2" s="3"/>
      <c r="E2" s="3"/>
    </row>
    <row r="3" spans="1:5" ht="94.5" x14ac:dyDescent="0.25">
      <c r="A3" s="4" t="s">
        <v>2</v>
      </c>
      <c r="B3" s="4" t="s">
        <v>3</v>
      </c>
      <c r="C3" s="5" t="s">
        <v>4</v>
      </c>
      <c r="D3" s="5" t="s">
        <v>5</v>
      </c>
      <c r="E3" s="4" t="s">
        <v>6</v>
      </c>
    </row>
    <row r="4" spans="1:5" ht="60" x14ac:dyDescent="0.25">
      <c r="A4" s="6" t="s">
        <v>7</v>
      </c>
      <c r="B4" s="7">
        <f>([1]Стр_01_мес!$J$60)/1000</f>
        <v>4231.8040999999994</v>
      </c>
      <c r="C4" s="7">
        <f>([1]Стр_01_мес!$L$60)/1000</f>
        <v>19469.3488</v>
      </c>
      <c r="D4" s="7">
        <f>([1]Стр_01_мес!$N$60)/1000</f>
        <v>15236.720200000003</v>
      </c>
      <c r="E4" s="8">
        <f>C4/D4*100</f>
        <v>127.77913188955191</v>
      </c>
    </row>
    <row r="5" spans="1:5" ht="45" x14ac:dyDescent="0.25">
      <c r="A5" s="6" t="s">
        <v>8</v>
      </c>
      <c r="B5" s="7">
        <f>([1]Стр_01_мес!$J$64+[1]Стр_01_мес!$J$88+[1]Стр_01_мес!$J$152+[1]Стр_01_мес!$J$155+[1]Стр_01_мес!$J$172+[1]Стр_01_мес!$J$199+[1]Стр_01_мес!$J$219)/1000</f>
        <v>3543.2188999999998</v>
      </c>
      <c r="C5" s="7">
        <f>([1]Стр_01_мес!$L$64+[1]Стр_01_мес!$L$88+[1]Стр_01_мес!$L$152+[1]Стр_01_мес!$L$155+[1]Стр_01_мес!$L$172+[1]Стр_01_мес!$L$199+[1]Стр_01_мес!$L$219)/1000</f>
        <v>16374.884600000001</v>
      </c>
      <c r="D5" s="7">
        <f>([1]Стр_01_мес!$N$64+[1]Стр_01_мес!$N$88+[1]Стр_01_мес!$N$152+[1]Стр_01_мес!$N$155+[1]Стр_01_мес!$N$172+[1]Стр_01_мес!$N$199+[1]Стр_01_мес!$N$219)/1000</f>
        <v>12187.735400000001</v>
      </c>
      <c r="E5" s="8">
        <f>C5/D5*100</f>
        <v>134.35543242922716</v>
      </c>
    </row>
    <row r="6" spans="1:5" ht="30" x14ac:dyDescent="0.25">
      <c r="A6" s="6" t="s">
        <v>9</v>
      </c>
      <c r="B6" s="9"/>
      <c r="C6" s="10"/>
      <c r="D6" s="9"/>
      <c r="E6" s="11"/>
    </row>
    <row r="7" spans="1:5" x14ac:dyDescent="0.25">
      <c r="A7" s="6" t="s">
        <v>10</v>
      </c>
      <c r="B7" s="10">
        <f>[2]Стр_50_1_мес!$K$113+[2]Стр_50_1_мес!$K$116+[2]Стр_50_1_мес!$K$125</f>
        <v>25.430000000000003</v>
      </c>
      <c r="C7" s="10">
        <f>[2]Стр_50_1_мес!$J$113+[2]Стр_50_1_мес!$J$116+[2]Стр_50_1_мес!$J$125</f>
        <v>120.71</v>
      </c>
      <c r="D7" s="10">
        <f>[3]Лист1!$C$7</f>
        <v>75.53</v>
      </c>
      <c r="E7" s="8">
        <f t="shared" ref="E7:E18" si="0">C7/D7*100</f>
        <v>159.81729114259232</v>
      </c>
    </row>
    <row r="8" spans="1:5" x14ac:dyDescent="0.25">
      <c r="A8" s="6" t="s">
        <v>11</v>
      </c>
      <c r="B8" s="10">
        <v>23.6</v>
      </c>
      <c r="C8" s="10">
        <v>61.2</v>
      </c>
      <c r="D8" s="10">
        <f>[3]Лист1!$C$8</f>
        <v>335.04</v>
      </c>
      <c r="E8" s="8">
        <f t="shared" si="0"/>
        <v>18.266475644699138</v>
      </c>
    </row>
    <row r="9" spans="1:5" ht="30" x14ac:dyDescent="0.25">
      <c r="A9" s="6" t="s">
        <v>12</v>
      </c>
      <c r="B9" s="12">
        <v>4.4800000000000004</v>
      </c>
      <c r="C9" s="12">
        <v>13.18</v>
      </c>
      <c r="D9" s="12">
        <f>[3]Лист1!$C$9</f>
        <v>11.979999999999999</v>
      </c>
      <c r="E9" s="8">
        <f t="shared" si="0"/>
        <v>110.01669449081804</v>
      </c>
    </row>
    <row r="10" spans="1:5" ht="30" x14ac:dyDescent="0.25">
      <c r="A10" s="6" t="s">
        <v>13</v>
      </c>
      <c r="B10" s="10">
        <v>5.5</v>
      </c>
      <c r="C10" s="10">
        <v>17.7</v>
      </c>
      <c r="D10" s="10">
        <f>[3]Лист1!$C$10</f>
        <v>14.6</v>
      </c>
      <c r="E10" s="8">
        <f t="shared" si="0"/>
        <v>121.23287671232876</v>
      </c>
    </row>
    <row r="11" spans="1:5" x14ac:dyDescent="0.25">
      <c r="A11" s="6" t="s">
        <v>14</v>
      </c>
      <c r="B11" s="10">
        <f>[2]Стр_50_1_мес!$K$92</f>
        <v>1342</v>
      </c>
      <c r="C11" s="10">
        <v>7325</v>
      </c>
      <c r="D11" s="10">
        <f>[3]Лист1!$C$11</f>
        <v>7903</v>
      </c>
      <c r="E11" s="8">
        <f t="shared" si="0"/>
        <v>92.686321650006334</v>
      </c>
    </row>
    <row r="12" spans="1:5" x14ac:dyDescent="0.25">
      <c r="A12" s="13" t="s">
        <v>15</v>
      </c>
      <c r="B12" s="10">
        <f>[2]Стр_50_1_мес!$K$61+[2]Стр_50_1_мес!$K$67+[2]Стр_50_1_мес!$K$80</f>
        <v>3873</v>
      </c>
      <c r="C12" s="10">
        <f>[2]Стр_50_1_мес!$J$61+[2]Стр_50_1_мес!$J$67+[2]Стр_50_1_мес!$J$80</f>
        <v>15296</v>
      </c>
      <c r="D12" s="10">
        <f>[3]Лист1!$C$12</f>
        <v>5504</v>
      </c>
      <c r="E12" s="8">
        <f t="shared" si="0"/>
        <v>277.90697674418607</v>
      </c>
    </row>
    <row r="13" spans="1:5" ht="45" x14ac:dyDescent="0.25">
      <c r="A13" s="6" t="s">
        <v>16</v>
      </c>
      <c r="B13" s="10">
        <f>([1]Стр_01_мес!$J$196)/1000</f>
        <v>25.236999999999998</v>
      </c>
      <c r="C13" s="10">
        <f>([1]Стр_01_мес!$L$196)/1000</f>
        <v>109.252</v>
      </c>
      <c r="D13" s="10">
        <f>([1]Стр_01_мес!$N$196)/1000</f>
        <v>109.27</v>
      </c>
      <c r="E13" s="8">
        <f t="shared" si="0"/>
        <v>99.983527043104232</v>
      </c>
    </row>
    <row r="14" spans="1:5" ht="45" x14ac:dyDescent="0.25">
      <c r="A14" s="6" t="s">
        <v>17</v>
      </c>
      <c r="B14" s="7">
        <f>([4]Стр_01_Гр_1_7_мес!$O$66/[4]Стр_01_Гр_2_8_мес!$K$62)*1000</f>
        <v>36998.568527580806</v>
      </c>
      <c r="C14" s="7">
        <f>([4]Стр_01_Гр_1_7_мес!$N$66/[4]Стр_01_Гр_2_8_мес!$J$62)/5*1000</f>
        <v>36040.067708818795</v>
      </c>
      <c r="D14" s="7">
        <f>([4]Стр_01_Гр_1_7_мес!$P$66/[4]Стр_01_Гр_2_8_мес!$L$62)/5*1000</f>
        <v>33952.872989551295</v>
      </c>
      <c r="E14" s="10">
        <f t="shared" si="0"/>
        <v>106.14732873977945</v>
      </c>
    </row>
    <row r="15" spans="1:5" ht="30" x14ac:dyDescent="0.25">
      <c r="A15" s="6" t="s">
        <v>18</v>
      </c>
      <c r="B15" s="7">
        <f>([1]Стр_22_мес!$J$59)/1000</f>
        <v>1075.6882000000001</v>
      </c>
      <c r="C15" s="7">
        <f>([1]Стр_22_мес!$L$59)/1000</f>
        <v>4820.6360000000004</v>
      </c>
      <c r="D15" s="7">
        <f>([1]Стр_22_мес!$N$59)/1000</f>
        <v>4192.8185000000003</v>
      </c>
      <c r="E15" s="8">
        <f t="shared" si="0"/>
        <v>114.97363885415027</v>
      </c>
    </row>
    <row r="16" spans="1:5" ht="30" x14ac:dyDescent="0.25">
      <c r="A16" s="6" t="s">
        <v>19</v>
      </c>
      <c r="B16" s="10">
        <f>[1]Стр_28_мес!$J$53/1000</f>
        <v>272.03970000000004</v>
      </c>
      <c r="C16" s="10">
        <f>[1]Стр_28_мес!$L$53/1000</f>
        <v>1122.7983000000002</v>
      </c>
      <c r="D16" s="10">
        <v>1378.9</v>
      </c>
      <c r="E16" s="8">
        <f t="shared" si="0"/>
        <v>81.427101312640517</v>
      </c>
    </row>
    <row r="17" spans="1:5" ht="48" x14ac:dyDescent="0.25">
      <c r="A17" s="6" t="s">
        <v>20</v>
      </c>
      <c r="B17" s="10">
        <v>6174.9</v>
      </c>
      <c r="C17" s="10">
        <v>26871.7</v>
      </c>
      <c r="D17" s="10">
        <v>10651</v>
      </c>
      <c r="E17" s="8">
        <f t="shared" si="0"/>
        <v>252.29274246549619</v>
      </c>
    </row>
    <row r="18" spans="1:5" ht="30" x14ac:dyDescent="0.25">
      <c r="A18" s="6" t="s">
        <v>21</v>
      </c>
      <c r="B18" s="10">
        <v>6174.9</v>
      </c>
      <c r="C18" s="10">
        <v>26671.7</v>
      </c>
      <c r="D18" s="10">
        <v>10651</v>
      </c>
      <c r="E18" s="8">
        <f t="shared" si="0"/>
        <v>250.41498450849687</v>
      </c>
    </row>
    <row r="19" spans="1:5" ht="60" x14ac:dyDescent="0.25">
      <c r="A19" s="14" t="s">
        <v>22</v>
      </c>
      <c r="B19" s="10">
        <f>C19-[5]Апрель!C19</f>
        <v>413.58000000000004</v>
      </c>
      <c r="C19" s="10">
        <v>463.04</v>
      </c>
      <c r="D19" s="10">
        <v>486.39</v>
      </c>
      <c r="E19" s="8"/>
    </row>
    <row r="20" spans="1:5" x14ac:dyDescent="0.25">
      <c r="A20" s="6" t="s">
        <v>23</v>
      </c>
      <c r="B20" s="15">
        <v>153</v>
      </c>
      <c r="C20" s="15">
        <f>B20+[5]Апрель!C20</f>
        <v>675</v>
      </c>
      <c r="D20" s="15">
        <v>698</v>
      </c>
      <c r="E20" s="8">
        <f>C20/D20*100</f>
        <v>96.704871060171911</v>
      </c>
    </row>
    <row r="21" spans="1:5" x14ac:dyDescent="0.25">
      <c r="A21" s="6" t="s">
        <v>24</v>
      </c>
      <c r="B21" s="15">
        <v>200</v>
      </c>
      <c r="C21" s="15">
        <f>B21+[5]Апрель!C21</f>
        <v>974</v>
      </c>
      <c r="D21" s="15">
        <v>989</v>
      </c>
      <c r="E21" s="8">
        <f>C21/D21*100</f>
        <v>98.483316481294239</v>
      </c>
    </row>
    <row r="22" spans="1:5" x14ac:dyDescent="0.25">
      <c r="A22" s="3"/>
      <c r="B22" s="16"/>
      <c r="C22" s="16"/>
      <c r="D22" s="3"/>
      <c r="E22" s="3"/>
    </row>
    <row r="23" spans="1:5" x14ac:dyDescent="0.25">
      <c r="A23" s="3"/>
      <c r="B23" s="3" t="s">
        <v>1</v>
      </c>
      <c r="C23" s="3"/>
      <c r="D23" s="3"/>
      <c r="E23" s="3"/>
    </row>
    <row r="24" spans="1:5" x14ac:dyDescent="0.25">
      <c r="A24" s="3" t="s">
        <v>1</v>
      </c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 t="s">
        <v>1</v>
      </c>
    </row>
    <row r="26" spans="1:5" x14ac:dyDescent="0.25">
      <c r="A26" s="3"/>
      <c r="B26" s="3"/>
      <c r="C26" s="3"/>
      <c r="D26" s="3"/>
      <c r="E26" s="3"/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2016-08-05T05:58:09Z</dcterms:modified>
</cp:coreProperties>
</file>